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28AC8D1-4AC4-4B94-AE6C-F66E09CFC580}" xr6:coauthVersionLast="47" xr6:coauthVersionMax="47" xr10:uidLastSave="{00000000-0000-0000-0000-000000000000}"/>
  <bookViews>
    <workbookView xWindow="-120" yWindow="-120" windowWidth="20730" windowHeight="11040" firstSheet="9" activeTab="13" xr2:uid="{73C9AA8E-10B5-4D39-9981-D9C62286DBF9}"/>
  </bookViews>
  <sheets>
    <sheet name="Raw Data" sheetId="1" r:id="rId1"/>
    <sheet name="Cleaned Data" sheetId="4" r:id="rId2"/>
    <sheet name="2011" sheetId="5" r:id="rId3"/>
    <sheet name="2012" sheetId="6" r:id="rId4"/>
    <sheet name="2013" sheetId="7" r:id="rId5"/>
    <sheet name="2014" sheetId="8" r:id="rId6"/>
    <sheet name="2015" sheetId="9" r:id="rId7"/>
    <sheet name="Standards" sheetId="12" r:id="rId8"/>
    <sheet name="Aggregated Data" sheetId="19" r:id="rId9"/>
    <sheet name="Year-wise AQI" sheetId="11" r:id="rId10"/>
    <sheet name="Yearly Conc." sheetId="20" r:id="rId11"/>
    <sheet name="State-wise AQI" sheetId="21" r:id="rId12"/>
    <sheet name="Reg Plots" sheetId="22" r:id="rId13"/>
    <sheet name="Statistical Inference" sheetId="23" r:id="rId14"/>
  </sheets>
  <definedNames>
    <definedName name="_xlcn.WorksheetConnection_AQI.xlsxY_20111" hidden="1">Y_2011[]</definedName>
    <definedName name="_xlcn.WorksheetConnection_AQI.xlsxY_20121" hidden="1">Y_2012[]</definedName>
    <definedName name="_xlcn.WorksheetConnection_AQI.xlsxY_20131" hidden="1">Y_2013[]</definedName>
    <definedName name="_xlcn.WorksheetConnection_AQI.xlsxY_20141" hidden="1">Y_2014[]</definedName>
    <definedName name="_xlcn.WorksheetConnection_AQI.xlsxY_20151" hidden="1">Y_2015[]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Y_2011" name="Y_2011" connection="WorksheetConnection_AQI.xlsx!Y_2011"/>
          <x15:modelTable id="Y_2012" name="Y_2012" connection="WorksheetConnection_AQI.xlsx!Y_2012"/>
          <x15:modelTable id="Y_2013" name="Y_2013" connection="WorksheetConnection_AQI.xlsx!Y_2013"/>
          <x15:modelTable id="Y_2014" name="Y_2014" connection="WorksheetConnection_AQI.xlsx!Y_2014"/>
          <x15:modelTable id="Y_2015" name="Y_2015" connection="WorksheetConnection_AQI.xlsx!Y_2015"/>
        </x15:modelTables>
        <x15:modelRelationships>
          <x15:modelRelationship fromTable="Y_2011" fromColumn="State" toTable="Y_2012" toColumn="Cities"/>
          <x15:modelRelationship fromTable="Y_2012" fromColumn="State" toTable="Y_2013" toColumn="Cities"/>
          <x15:modelRelationship fromTable="Y_2013" fromColumn="State" toTable="Y_2014" toColumn="Cities"/>
          <x15:modelRelationship fromTable="Y_2014" fromColumn="State" toTable="Y_2015" toColumn="Cities"/>
        </x15:modelRelationships>
      </x15:dataModel>
    </ext>
  </extLst>
</workbook>
</file>

<file path=xl/calcChain.xml><?xml version="1.0" encoding="utf-8"?>
<calcChain xmlns="http://schemas.openxmlformats.org/spreadsheetml/2006/main">
  <c r="M3" i="19" l="1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7" i="19"/>
  <c r="M568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4" i="19"/>
  <c r="M595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8" i="19"/>
  <c r="M609" i="19"/>
  <c r="M610" i="19"/>
  <c r="M611" i="19"/>
  <c r="M612" i="19"/>
  <c r="M613" i="19"/>
  <c r="M614" i="19"/>
  <c r="M615" i="19"/>
  <c r="M616" i="19"/>
  <c r="M617" i="19"/>
  <c r="M618" i="19"/>
  <c r="M619" i="19"/>
  <c r="M620" i="19"/>
  <c r="M621" i="19"/>
  <c r="M622" i="19"/>
  <c r="M623" i="19"/>
  <c r="M624" i="19"/>
  <c r="M625" i="19"/>
  <c r="M626" i="19"/>
  <c r="M627" i="19"/>
  <c r="M628" i="19"/>
  <c r="M629" i="19"/>
  <c r="M630" i="19"/>
  <c r="M631" i="19"/>
  <c r="M632" i="19"/>
  <c r="M633" i="19"/>
  <c r="M634" i="19"/>
  <c r="M635" i="19"/>
  <c r="M636" i="19"/>
  <c r="M637" i="19"/>
  <c r="M638" i="19"/>
  <c r="M639" i="19"/>
  <c r="M640" i="19"/>
  <c r="M641" i="19"/>
  <c r="M642" i="19"/>
  <c r="M643" i="19"/>
  <c r="M644" i="19"/>
  <c r="M645" i="19"/>
  <c r="M646" i="19"/>
  <c r="M647" i="19"/>
  <c r="M648" i="19"/>
  <c r="M649" i="19"/>
  <c r="M650" i="19"/>
  <c r="M651" i="19"/>
  <c r="M652" i="19"/>
  <c r="M653" i="19"/>
  <c r="M654" i="19"/>
  <c r="M655" i="19"/>
  <c r="M656" i="19"/>
  <c r="M657" i="19"/>
  <c r="M658" i="19"/>
  <c r="M659" i="19"/>
  <c r="M660" i="19"/>
  <c r="M661" i="19"/>
  <c r="M662" i="19"/>
  <c r="M663" i="19"/>
  <c r="M664" i="19"/>
  <c r="M665" i="19"/>
  <c r="M666" i="19"/>
  <c r="M667" i="19"/>
  <c r="M668" i="19"/>
  <c r="M669" i="19"/>
  <c r="M670" i="19"/>
  <c r="M671" i="19"/>
  <c r="M672" i="19"/>
  <c r="M673" i="19"/>
  <c r="M674" i="19"/>
  <c r="M675" i="19"/>
  <c r="M676" i="19"/>
  <c r="M677" i="19"/>
  <c r="M678" i="19"/>
  <c r="M679" i="19"/>
  <c r="M680" i="19"/>
  <c r="M681" i="19"/>
  <c r="M682" i="19"/>
  <c r="M683" i="19"/>
  <c r="M684" i="19"/>
  <c r="M685" i="19"/>
  <c r="M686" i="19"/>
  <c r="M687" i="19"/>
  <c r="M688" i="19"/>
  <c r="M689" i="19"/>
  <c r="M690" i="19"/>
  <c r="M691" i="19"/>
  <c r="M692" i="19"/>
  <c r="M693" i="19"/>
  <c r="M694" i="19"/>
  <c r="M695" i="19"/>
  <c r="M696" i="19"/>
  <c r="M697" i="19"/>
  <c r="M698" i="19"/>
  <c r="M699" i="19"/>
  <c r="M700" i="19"/>
  <c r="M701" i="19"/>
  <c r="M702" i="19"/>
  <c r="M703" i="19"/>
  <c r="M704" i="19"/>
  <c r="M705" i="19"/>
  <c r="M706" i="19"/>
  <c r="M707" i="19"/>
  <c r="M708" i="19"/>
  <c r="M709" i="19"/>
  <c r="M710" i="19"/>
  <c r="M711" i="19"/>
  <c r="M712" i="19"/>
  <c r="M713" i="19"/>
  <c r="M714" i="19"/>
  <c r="M715" i="19"/>
  <c r="M716" i="19"/>
  <c r="M717" i="19"/>
  <c r="M718" i="19"/>
  <c r="M719" i="19"/>
  <c r="M720" i="19"/>
  <c r="M721" i="19"/>
  <c r="M722" i="19"/>
  <c r="M723" i="19"/>
  <c r="M724" i="19"/>
  <c r="M725" i="19"/>
  <c r="M726" i="19"/>
  <c r="M727" i="19"/>
  <c r="M728" i="19"/>
  <c r="M729" i="19"/>
  <c r="M730" i="19"/>
  <c r="M731" i="19"/>
  <c r="M732" i="19"/>
  <c r="M733" i="19"/>
  <c r="M734" i="19"/>
  <c r="M735" i="19"/>
  <c r="M736" i="19"/>
  <c r="M737" i="19"/>
  <c r="M738" i="19"/>
  <c r="M739" i="19"/>
  <c r="M740" i="19"/>
  <c r="M741" i="19"/>
  <c r="M742" i="19"/>
  <c r="M743" i="19"/>
  <c r="M744" i="19"/>
  <c r="M745" i="19"/>
  <c r="M746" i="19"/>
  <c r="M747" i="19"/>
  <c r="M748" i="19"/>
  <c r="M749" i="19"/>
  <c r="M750" i="19"/>
  <c r="M751" i="19"/>
  <c r="M752" i="19"/>
  <c r="M753" i="19"/>
  <c r="M754" i="19"/>
  <c r="M755" i="19"/>
  <c r="M756" i="19"/>
  <c r="M757" i="19"/>
  <c r="M758" i="19"/>
  <c r="M759" i="19"/>
  <c r="M760" i="19"/>
  <c r="M761" i="19"/>
  <c r="M762" i="19"/>
  <c r="M763" i="19"/>
  <c r="M764" i="19"/>
  <c r="M765" i="19"/>
  <c r="M766" i="19"/>
  <c r="M767" i="19"/>
  <c r="M768" i="19"/>
  <c r="M769" i="19"/>
  <c r="M770" i="19"/>
  <c r="M771" i="19"/>
  <c r="M772" i="19"/>
  <c r="M773" i="19"/>
  <c r="M774" i="19"/>
  <c r="M775" i="19"/>
  <c r="M776" i="19"/>
  <c r="M777" i="19"/>
  <c r="M778" i="19"/>
  <c r="M779" i="19"/>
  <c r="M780" i="19"/>
  <c r="M781" i="19"/>
  <c r="M782" i="19"/>
  <c r="M783" i="19"/>
  <c r="M784" i="19"/>
  <c r="M785" i="19"/>
  <c r="M786" i="19"/>
  <c r="M787" i="19"/>
  <c r="M788" i="19"/>
  <c r="M789" i="19"/>
  <c r="M790" i="19"/>
  <c r="M791" i="19"/>
  <c r="M792" i="19"/>
  <c r="M793" i="19"/>
  <c r="M794" i="19"/>
  <c r="M795" i="19"/>
  <c r="M796" i="19"/>
  <c r="M797" i="19"/>
  <c r="M798" i="19"/>
  <c r="M799" i="19"/>
  <c r="M800" i="19"/>
  <c r="M801" i="19"/>
  <c r="M802" i="19"/>
  <c r="M803" i="19"/>
  <c r="M804" i="19"/>
  <c r="M805" i="19"/>
  <c r="M806" i="19"/>
  <c r="M807" i="19"/>
  <c r="M808" i="19"/>
  <c r="M809" i="19"/>
  <c r="M810" i="19"/>
  <c r="M811" i="19"/>
  <c r="M812" i="19"/>
  <c r="M813" i="19"/>
  <c r="M814" i="19"/>
  <c r="M815" i="19"/>
  <c r="M816" i="19"/>
  <c r="M817" i="19"/>
  <c r="M818" i="19"/>
  <c r="M819" i="19"/>
  <c r="M820" i="19"/>
  <c r="M821" i="19"/>
  <c r="M822" i="19"/>
  <c r="M823" i="19"/>
  <c r="M824" i="19"/>
  <c r="M825" i="19"/>
  <c r="M826" i="19"/>
  <c r="M827" i="19"/>
  <c r="M828" i="19"/>
  <c r="M829" i="19"/>
  <c r="M830" i="19"/>
  <c r="M831" i="19"/>
  <c r="M832" i="19"/>
  <c r="M833" i="19"/>
  <c r="M834" i="19"/>
  <c r="M835" i="19"/>
  <c r="M836" i="19"/>
  <c r="M837" i="19"/>
  <c r="M838" i="19"/>
  <c r="M839" i="19"/>
  <c r="M840" i="19"/>
  <c r="M841" i="19"/>
  <c r="M842" i="19"/>
  <c r="M843" i="19"/>
  <c r="M844" i="19"/>
  <c r="M845" i="19"/>
  <c r="M846" i="19"/>
  <c r="M847" i="19"/>
  <c r="M848" i="19"/>
  <c r="M849" i="19"/>
  <c r="M850" i="19"/>
  <c r="M851" i="19"/>
  <c r="M852" i="19"/>
  <c r="M853" i="19"/>
  <c r="M854" i="19"/>
  <c r="M855" i="19"/>
  <c r="M856" i="19"/>
  <c r="M857" i="19"/>
  <c r="M858" i="19"/>
  <c r="M859" i="19"/>
  <c r="M860" i="19"/>
  <c r="M861" i="19"/>
  <c r="M862" i="19"/>
  <c r="M863" i="19"/>
  <c r="M864" i="19"/>
  <c r="M865" i="19"/>
  <c r="M866" i="19"/>
  <c r="M867" i="19"/>
  <c r="M868" i="19"/>
  <c r="M869" i="19"/>
  <c r="M870" i="19"/>
  <c r="M871" i="19"/>
  <c r="M872" i="19"/>
  <c r="M873" i="19"/>
  <c r="M874" i="19"/>
  <c r="M875" i="19"/>
  <c r="M876" i="19"/>
  <c r="M877" i="19"/>
  <c r="M878" i="19"/>
  <c r="M879" i="19"/>
  <c r="M880" i="19"/>
  <c r="M881" i="19"/>
  <c r="M882" i="19"/>
  <c r="M883" i="19"/>
  <c r="M884" i="19"/>
  <c r="M885" i="19"/>
  <c r="M886" i="19"/>
  <c r="M887" i="19"/>
  <c r="M888" i="19"/>
  <c r="M889" i="19"/>
  <c r="M890" i="19"/>
  <c r="M891" i="19"/>
  <c r="M892" i="19"/>
  <c r="M893" i="19"/>
  <c r="M894" i="19"/>
  <c r="M895" i="19"/>
  <c r="M896" i="19"/>
  <c r="M897" i="19"/>
  <c r="M898" i="19"/>
  <c r="M899" i="19"/>
  <c r="M900" i="19"/>
  <c r="M901" i="19"/>
  <c r="M902" i="19"/>
  <c r="M903" i="19"/>
  <c r="M904" i="19"/>
  <c r="M905" i="19"/>
  <c r="M906" i="19"/>
  <c r="M907" i="19"/>
  <c r="M908" i="19"/>
  <c r="M909" i="19"/>
  <c r="M910" i="19"/>
  <c r="M911" i="19"/>
  <c r="M912" i="19"/>
  <c r="M913" i="19"/>
  <c r="M914" i="19"/>
  <c r="M915" i="19"/>
  <c r="M916" i="19"/>
  <c r="M917" i="19"/>
  <c r="M918" i="19"/>
  <c r="M919" i="19"/>
  <c r="M920" i="19"/>
  <c r="M921" i="19"/>
  <c r="M922" i="19"/>
  <c r="M923" i="19"/>
  <c r="M924" i="19"/>
  <c r="M925" i="19"/>
  <c r="M926" i="19"/>
  <c r="M927" i="19"/>
  <c r="M928" i="19"/>
  <c r="M929" i="19"/>
  <c r="M930" i="19"/>
  <c r="M931" i="19"/>
  <c r="M932" i="19"/>
  <c r="M933" i="19"/>
  <c r="M934" i="19"/>
  <c r="M935" i="19"/>
  <c r="M936" i="19"/>
  <c r="M937" i="19"/>
  <c r="M938" i="19"/>
  <c r="M939" i="19"/>
  <c r="M940" i="19"/>
  <c r="M941" i="19"/>
  <c r="M942" i="19"/>
  <c r="M943" i="19"/>
  <c r="M944" i="19"/>
  <c r="M945" i="19"/>
  <c r="M946" i="19"/>
  <c r="M947" i="19"/>
  <c r="M948" i="19"/>
  <c r="M949" i="19"/>
  <c r="M950" i="19"/>
  <c r="M951" i="19"/>
  <c r="M952" i="19"/>
  <c r="M953" i="19"/>
  <c r="M954" i="19"/>
  <c r="M955" i="19"/>
  <c r="M956" i="19"/>
  <c r="M957" i="19"/>
  <c r="M958" i="19"/>
  <c r="M959" i="19"/>
  <c r="M960" i="19"/>
  <c r="M961" i="19"/>
  <c r="M962" i="19"/>
  <c r="M963" i="19"/>
  <c r="M964" i="19"/>
  <c r="M965" i="19"/>
  <c r="M966" i="19"/>
  <c r="M967" i="19"/>
  <c r="M968" i="19"/>
  <c r="M969" i="19"/>
  <c r="M970" i="19"/>
  <c r="M971" i="19"/>
  <c r="M972" i="19"/>
  <c r="M973" i="19"/>
  <c r="M974" i="19"/>
  <c r="M975" i="19"/>
  <c r="M976" i="19"/>
  <c r="M977" i="19"/>
  <c r="M978" i="19"/>
  <c r="M979" i="19"/>
  <c r="M980" i="19"/>
  <c r="M981" i="19"/>
  <c r="M982" i="19"/>
  <c r="M983" i="19"/>
  <c r="M984" i="19"/>
  <c r="M985" i="19"/>
  <c r="M986" i="19"/>
  <c r="M987" i="19"/>
  <c r="M988" i="19"/>
  <c r="M989" i="19"/>
  <c r="M990" i="19"/>
  <c r="M991" i="19"/>
  <c r="M992" i="19"/>
  <c r="M993" i="19"/>
  <c r="M994" i="19"/>
  <c r="M995" i="19"/>
  <c r="M996" i="19"/>
  <c r="M997" i="19"/>
  <c r="M998" i="19"/>
  <c r="M999" i="19"/>
  <c r="M1000" i="19"/>
  <c r="M1001" i="19"/>
  <c r="M1002" i="19"/>
  <c r="M1003" i="19"/>
  <c r="M1004" i="19"/>
  <c r="M1005" i="19"/>
  <c r="M1006" i="19"/>
  <c r="M1007" i="19"/>
  <c r="M1008" i="19"/>
  <c r="M1009" i="19"/>
  <c r="M1010" i="19"/>
  <c r="M1011" i="19"/>
  <c r="M1012" i="19"/>
  <c r="M1013" i="19"/>
  <c r="M1014" i="19"/>
  <c r="M1015" i="19"/>
  <c r="M1016" i="19"/>
  <c r="M1017" i="19"/>
  <c r="M1018" i="19"/>
  <c r="M1019" i="19"/>
  <c r="M1020" i="19"/>
  <c r="M1021" i="19"/>
  <c r="M1022" i="19"/>
  <c r="M1023" i="19"/>
  <c r="M1024" i="19"/>
  <c r="M1025" i="19"/>
  <c r="M1026" i="19"/>
  <c r="M1027" i="19"/>
  <c r="M1028" i="19"/>
  <c r="M1029" i="19"/>
  <c r="M1030" i="19"/>
  <c r="M1031" i="19"/>
  <c r="M1032" i="19"/>
  <c r="M1033" i="19"/>
  <c r="M1034" i="19"/>
  <c r="M1035" i="19"/>
  <c r="M1036" i="19"/>
  <c r="M1037" i="19"/>
  <c r="M1038" i="19"/>
  <c r="M1039" i="19"/>
  <c r="M1040" i="19"/>
  <c r="M1041" i="19"/>
  <c r="M1042" i="19"/>
  <c r="M1043" i="19"/>
  <c r="M1044" i="19"/>
  <c r="M1045" i="19"/>
  <c r="M1046" i="19"/>
  <c r="M1047" i="19"/>
  <c r="M1048" i="19"/>
  <c r="M1049" i="19"/>
  <c r="M1050" i="19"/>
  <c r="M1051" i="19"/>
  <c r="M1052" i="19"/>
  <c r="M1053" i="19"/>
  <c r="M1054" i="19"/>
  <c r="M1055" i="19"/>
  <c r="M1056" i="19"/>
  <c r="M1057" i="19"/>
  <c r="M1058" i="19"/>
  <c r="M1059" i="19"/>
  <c r="M1060" i="19"/>
  <c r="M1061" i="19"/>
  <c r="M1062" i="19"/>
  <c r="M1063" i="19"/>
  <c r="M1064" i="19"/>
  <c r="M1065" i="19"/>
  <c r="M1066" i="19"/>
  <c r="M1067" i="19"/>
  <c r="M1068" i="19"/>
  <c r="M1069" i="19"/>
  <c r="M1070" i="19"/>
  <c r="M1071" i="19"/>
  <c r="M1072" i="19"/>
  <c r="M1073" i="19"/>
  <c r="M1074" i="19"/>
  <c r="M1075" i="19"/>
  <c r="M1076" i="19"/>
  <c r="M1077" i="19"/>
  <c r="M1078" i="19"/>
  <c r="M1079" i="19"/>
  <c r="M1080" i="19"/>
  <c r="M1081" i="19"/>
  <c r="M1082" i="19"/>
  <c r="M1083" i="19"/>
  <c r="M1084" i="19"/>
  <c r="M1085" i="19"/>
  <c r="M1086" i="19"/>
  <c r="M1087" i="19"/>
  <c r="M1088" i="19"/>
  <c r="M1089" i="19"/>
  <c r="M1090" i="19"/>
  <c r="M1091" i="19"/>
  <c r="M1092" i="19"/>
  <c r="M1093" i="19"/>
  <c r="M1094" i="19"/>
  <c r="M1095" i="19"/>
  <c r="M1096" i="19"/>
  <c r="M1097" i="19"/>
  <c r="M1098" i="19"/>
  <c r="M1099" i="19"/>
  <c r="M1100" i="19"/>
  <c r="M1101" i="19"/>
  <c r="M1102" i="19"/>
  <c r="M1103" i="19"/>
  <c r="M1104" i="19"/>
  <c r="M1105" i="19"/>
  <c r="M1106" i="19"/>
  <c r="M1107" i="19"/>
  <c r="M1108" i="19"/>
  <c r="M1109" i="19"/>
  <c r="M1110" i="19"/>
  <c r="M1111" i="19"/>
  <c r="M1112" i="19"/>
  <c r="M1113" i="19"/>
  <c r="M1114" i="19"/>
  <c r="M1115" i="19"/>
  <c r="M1116" i="19"/>
  <c r="M1117" i="19"/>
  <c r="M1118" i="19"/>
  <c r="M1119" i="19"/>
  <c r="M1120" i="19"/>
  <c r="M1121" i="19"/>
  <c r="M1122" i="19"/>
  <c r="M1123" i="19"/>
  <c r="M1124" i="19"/>
  <c r="M1125" i="19"/>
  <c r="M1126" i="19"/>
  <c r="M1127" i="19"/>
  <c r="M1128" i="19"/>
  <c r="M1129" i="19"/>
  <c r="M1130" i="19"/>
  <c r="M1131" i="19"/>
  <c r="M1132" i="19"/>
  <c r="M1133" i="19"/>
  <c r="M1134" i="19"/>
  <c r="M1135" i="19"/>
  <c r="M1136" i="19"/>
  <c r="M1137" i="19"/>
  <c r="M1138" i="19"/>
  <c r="M1139" i="19"/>
  <c r="M1140" i="19"/>
  <c r="M1141" i="19"/>
  <c r="M1142" i="19"/>
  <c r="M1143" i="19"/>
  <c r="M1144" i="19"/>
  <c r="M1145" i="19"/>
  <c r="M1146" i="19"/>
  <c r="M1147" i="19"/>
  <c r="M1148" i="19"/>
  <c r="M1149" i="19"/>
  <c r="M1150" i="19"/>
  <c r="M1151" i="19"/>
  <c r="M1152" i="19"/>
  <c r="M1153" i="19"/>
  <c r="M1154" i="19"/>
  <c r="M1155" i="19"/>
  <c r="M1156" i="19"/>
  <c r="M1157" i="19"/>
  <c r="M1158" i="19"/>
  <c r="M1159" i="19"/>
  <c r="M1160" i="19"/>
  <c r="M1161" i="19"/>
  <c r="M1162" i="19"/>
  <c r="M1163" i="19"/>
  <c r="M1164" i="19"/>
  <c r="M1165" i="19"/>
  <c r="M1166" i="19"/>
  <c r="M1167" i="19"/>
  <c r="M1168" i="19"/>
  <c r="M1169" i="19"/>
  <c r="M1170" i="19"/>
  <c r="M1171" i="19"/>
  <c r="M1172" i="19"/>
  <c r="M1173" i="19"/>
  <c r="M1174" i="19"/>
  <c r="M1175" i="19"/>
  <c r="M1176" i="19"/>
  <c r="M1177" i="19"/>
  <c r="M1178" i="19"/>
  <c r="M1179" i="19"/>
  <c r="M1180" i="19"/>
  <c r="M1181" i="19"/>
  <c r="M1182" i="19"/>
  <c r="M1183" i="19"/>
  <c r="M1184" i="19"/>
  <c r="M1185" i="19"/>
  <c r="M1186" i="19"/>
  <c r="M1187" i="19"/>
  <c r="M1188" i="19"/>
  <c r="M1189" i="19"/>
  <c r="M1190" i="19"/>
  <c r="M1191" i="19"/>
  <c r="M1192" i="19"/>
  <c r="M1193" i="19"/>
  <c r="M1194" i="19"/>
  <c r="M1195" i="19"/>
  <c r="M1196" i="19"/>
  <c r="M1197" i="19"/>
  <c r="M1198" i="19"/>
  <c r="M1199" i="19"/>
  <c r="M1200" i="19"/>
  <c r="M1201" i="19"/>
  <c r="M1202" i="19"/>
  <c r="M1203" i="19"/>
  <c r="M1204" i="19"/>
  <c r="M1205" i="19"/>
  <c r="M1206" i="19"/>
  <c r="M1207" i="19"/>
  <c r="M1208" i="19"/>
  <c r="M1209" i="19"/>
  <c r="M1210" i="19"/>
  <c r="M1211" i="19"/>
  <c r="M1212" i="19"/>
  <c r="M1213" i="19"/>
  <c r="M1214" i="19"/>
  <c r="M1215" i="19"/>
  <c r="M1216" i="19"/>
  <c r="M1217" i="19"/>
  <c r="M1218" i="19"/>
  <c r="M1219" i="19"/>
  <c r="M1220" i="19"/>
  <c r="M1221" i="19"/>
  <c r="M1222" i="19"/>
  <c r="M1223" i="19"/>
  <c r="M1224" i="19"/>
  <c r="M1225" i="19"/>
  <c r="M1226" i="19"/>
  <c r="M1227" i="19"/>
  <c r="M1228" i="19"/>
  <c r="M1229" i="19"/>
  <c r="M1230" i="19"/>
  <c r="M1231" i="19"/>
  <c r="M1232" i="19"/>
  <c r="M1233" i="19"/>
  <c r="M1234" i="19"/>
  <c r="M1235" i="19"/>
  <c r="M1236" i="19"/>
  <c r="M1237" i="19"/>
  <c r="M1238" i="19"/>
  <c r="M1239" i="19"/>
  <c r="M1240" i="19"/>
  <c r="M1241" i="19"/>
  <c r="M1242" i="19"/>
  <c r="M1243" i="19"/>
  <c r="M1244" i="19"/>
  <c r="M1245" i="19"/>
  <c r="M1246" i="19"/>
  <c r="M1247" i="19"/>
  <c r="M1248" i="19"/>
  <c r="M1249" i="19"/>
  <c r="M1250" i="19"/>
  <c r="M1251" i="19"/>
  <c r="M1252" i="19"/>
  <c r="M1253" i="19"/>
  <c r="M1254" i="19"/>
  <c r="M1255" i="19"/>
  <c r="M1256" i="19"/>
  <c r="M1257" i="19"/>
  <c r="M1258" i="19"/>
  <c r="M1259" i="19"/>
  <c r="M1260" i="19"/>
  <c r="M1261" i="19"/>
  <c r="M1262" i="19"/>
  <c r="M1263" i="19"/>
  <c r="M1264" i="19"/>
  <c r="M1265" i="19"/>
  <c r="M1266" i="19"/>
  <c r="M1267" i="19"/>
  <c r="M1268" i="19"/>
  <c r="M1269" i="19"/>
  <c r="M1270" i="19"/>
  <c r="M1271" i="19"/>
  <c r="M1272" i="19"/>
  <c r="M1273" i="19"/>
  <c r="M1274" i="19"/>
  <c r="M1275" i="19"/>
  <c r="M1276" i="19"/>
  <c r="M1277" i="19"/>
  <c r="M1278" i="19"/>
  <c r="M1279" i="19"/>
  <c r="M1280" i="19"/>
  <c r="M1281" i="19"/>
  <c r="M1282" i="19"/>
  <c r="M1283" i="19"/>
  <c r="M1284" i="19"/>
  <c r="M1285" i="19"/>
  <c r="M1286" i="19"/>
  <c r="M1287" i="19"/>
  <c r="M1288" i="19"/>
  <c r="M1289" i="19"/>
  <c r="M1290" i="19"/>
  <c r="M1291" i="19"/>
  <c r="M1292" i="19"/>
  <c r="L6" i="19" l="1"/>
  <c r="H5" i="5"/>
  <c r="I3" i="19"/>
  <c r="J3" i="19"/>
  <c r="K3" i="19"/>
  <c r="L3" i="19"/>
  <c r="I4" i="19"/>
  <c r="J4" i="19"/>
  <c r="K4" i="19"/>
  <c r="L4" i="19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I253" i="5"/>
  <c r="J253" i="5" s="1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K260" i="19"/>
  <c r="J260" i="19"/>
  <c r="I260" i="19"/>
  <c r="K259" i="19"/>
  <c r="J259" i="19"/>
  <c r="I259" i="19"/>
  <c r="K258" i="19"/>
  <c r="J258" i="19"/>
  <c r="I258" i="19"/>
  <c r="K257" i="19"/>
  <c r="J257" i="19"/>
  <c r="I257" i="19"/>
  <c r="K256" i="19"/>
  <c r="J256" i="19"/>
  <c r="I256" i="19"/>
  <c r="K255" i="19"/>
  <c r="J255" i="19"/>
  <c r="I255" i="19"/>
  <c r="K254" i="19"/>
  <c r="J254" i="19"/>
  <c r="I254" i="19"/>
  <c r="K253" i="19"/>
  <c r="J253" i="19"/>
  <c r="I253" i="19"/>
  <c r="K252" i="19"/>
  <c r="J252" i="19"/>
  <c r="I252" i="19"/>
  <c r="K251" i="19"/>
  <c r="J251" i="19"/>
  <c r="I251" i="19"/>
  <c r="K250" i="19"/>
  <c r="J250" i="19"/>
  <c r="I250" i="19"/>
  <c r="K249" i="19"/>
  <c r="J249" i="19"/>
  <c r="I249" i="19"/>
  <c r="K248" i="19"/>
  <c r="J248" i="19"/>
  <c r="I248" i="19"/>
  <c r="K247" i="19"/>
  <c r="J247" i="19"/>
  <c r="I247" i="19"/>
  <c r="K246" i="19"/>
  <c r="J246" i="19"/>
  <c r="I246" i="19"/>
  <c r="K245" i="19"/>
  <c r="J245" i="19"/>
  <c r="I245" i="19"/>
  <c r="K244" i="19"/>
  <c r="J244" i="19"/>
  <c r="I244" i="19"/>
  <c r="K243" i="19"/>
  <c r="J243" i="19"/>
  <c r="I243" i="19"/>
  <c r="K242" i="19"/>
  <c r="J242" i="19"/>
  <c r="I242" i="19"/>
  <c r="K241" i="19"/>
  <c r="J241" i="19"/>
  <c r="I241" i="19"/>
  <c r="K240" i="19"/>
  <c r="J240" i="19"/>
  <c r="I240" i="19"/>
  <c r="K239" i="19"/>
  <c r="J239" i="19"/>
  <c r="I239" i="19"/>
  <c r="K238" i="19"/>
  <c r="J238" i="19"/>
  <c r="I238" i="19"/>
  <c r="K237" i="19"/>
  <c r="J237" i="19"/>
  <c r="I237" i="19"/>
  <c r="K236" i="19"/>
  <c r="J236" i="19"/>
  <c r="I236" i="19"/>
  <c r="K235" i="19"/>
  <c r="J235" i="19"/>
  <c r="I235" i="19"/>
  <c r="K234" i="19"/>
  <c r="J234" i="19"/>
  <c r="I234" i="19"/>
  <c r="K233" i="19"/>
  <c r="J233" i="19"/>
  <c r="I233" i="19"/>
  <c r="K232" i="19"/>
  <c r="J232" i="19"/>
  <c r="I232" i="19"/>
  <c r="K231" i="19"/>
  <c r="J231" i="19"/>
  <c r="I231" i="19"/>
  <c r="K230" i="19"/>
  <c r="J230" i="19"/>
  <c r="I230" i="19"/>
  <c r="K229" i="19"/>
  <c r="J229" i="19"/>
  <c r="I229" i="19"/>
  <c r="K228" i="19"/>
  <c r="J228" i="19"/>
  <c r="I228" i="19"/>
  <c r="K227" i="19"/>
  <c r="J227" i="19"/>
  <c r="I227" i="19"/>
  <c r="K226" i="19"/>
  <c r="J226" i="19"/>
  <c r="I226" i="19"/>
  <c r="K225" i="19"/>
  <c r="J225" i="19"/>
  <c r="I225" i="19"/>
  <c r="K224" i="19"/>
  <c r="J224" i="19"/>
  <c r="I224" i="19"/>
  <c r="K223" i="19"/>
  <c r="J223" i="19"/>
  <c r="I223" i="19"/>
  <c r="K222" i="19"/>
  <c r="J222" i="19"/>
  <c r="I222" i="19"/>
  <c r="K221" i="19"/>
  <c r="J221" i="19"/>
  <c r="I221" i="19"/>
  <c r="K220" i="19"/>
  <c r="J220" i="19"/>
  <c r="I220" i="19"/>
  <c r="K219" i="19"/>
  <c r="J219" i="19"/>
  <c r="I219" i="19"/>
  <c r="K218" i="19"/>
  <c r="J218" i="19"/>
  <c r="I218" i="19"/>
  <c r="K217" i="19"/>
  <c r="J217" i="19"/>
  <c r="I217" i="19"/>
  <c r="K216" i="19"/>
  <c r="J216" i="19"/>
  <c r="I216" i="19"/>
  <c r="K215" i="19"/>
  <c r="J215" i="19"/>
  <c r="I215" i="19"/>
  <c r="K214" i="19"/>
  <c r="J214" i="19"/>
  <c r="I214" i="19"/>
  <c r="K213" i="19"/>
  <c r="J213" i="19"/>
  <c r="I213" i="19"/>
  <c r="K212" i="19"/>
  <c r="J212" i="19"/>
  <c r="I212" i="19"/>
  <c r="K211" i="19"/>
  <c r="J211" i="19"/>
  <c r="I211" i="19"/>
  <c r="K210" i="19"/>
  <c r="J210" i="19"/>
  <c r="I210" i="19"/>
  <c r="K209" i="19"/>
  <c r="J209" i="19"/>
  <c r="I209" i="19"/>
  <c r="K208" i="19"/>
  <c r="J208" i="19"/>
  <c r="I208" i="19"/>
  <c r="K207" i="19"/>
  <c r="J207" i="19"/>
  <c r="I207" i="19"/>
  <c r="K206" i="19"/>
  <c r="J206" i="19"/>
  <c r="I206" i="19"/>
  <c r="K205" i="19"/>
  <c r="J205" i="19"/>
  <c r="I205" i="19"/>
  <c r="K204" i="19"/>
  <c r="J204" i="19"/>
  <c r="I204" i="19"/>
  <c r="K203" i="19"/>
  <c r="J203" i="19"/>
  <c r="I203" i="19"/>
  <c r="K202" i="19"/>
  <c r="J202" i="19"/>
  <c r="I202" i="19"/>
  <c r="K201" i="19"/>
  <c r="J201" i="19"/>
  <c r="I201" i="19"/>
  <c r="K200" i="19"/>
  <c r="J200" i="19"/>
  <c r="I200" i="19"/>
  <c r="K199" i="19"/>
  <c r="J199" i="19"/>
  <c r="I199" i="19"/>
  <c r="K198" i="19"/>
  <c r="J198" i="19"/>
  <c r="I198" i="19"/>
  <c r="K197" i="19"/>
  <c r="J197" i="19"/>
  <c r="I197" i="19"/>
  <c r="K196" i="19"/>
  <c r="J196" i="19"/>
  <c r="I196" i="19"/>
  <c r="K195" i="19"/>
  <c r="J195" i="19"/>
  <c r="I195" i="19"/>
  <c r="K194" i="19"/>
  <c r="J194" i="19"/>
  <c r="I194" i="19"/>
  <c r="K193" i="19"/>
  <c r="J193" i="19"/>
  <c r="I193" i="19"/>
  <c r="K192" i="19"/>
  <c r="J192" i="19"/>
  <c r="I192" i="19"/>
  <c r="K191" i="19"/>
  <c r="J191" i="19"/>
  <c r="I191" i="19"/>
  <c r="K190" i="19"/>
  <c r="J190" i="19"/>
  <c r="I190" i="19"/>
  <c r="K189" i="19"/>
  <c r="J189" i="19"/>
  <c r="I189" i="19"/>
  <c r="K188" i="19"/>
  <c r="J188" i="19"/>
  <c r="I188" i="19"/>
  <c r="K187" i="19"/>
  <c r="J187" i="19"/>
  <c r="I187" i="19"/>
  <c r="K186" i="19"/>
  <c r="J186" i="19"/>
  <c r="I186" i="19"/>
  <c r="K185" i="19"/>
  <c r="J185" i="19"/>
  <c r="I185" i="19"/>
  <c r="K184" i="19"/>
  <c r="J184" i="19"/>
  <c r="I184" i="19"/>
  <c r="K183" i="19"/>
  <c r="J183" i="19"/>
  <c r="I183" i="19"/>
  <c r="K182" i="19"/>
  <c r="J182" i="19"/>
  <c r="I182" i="19"/>
  <c r="K181" i="19"/>
  <c r="J181" i="19"/>
  <c r="I181" i="19"/>
  <c r="K180" i="19"/>
  <c r="J180" i="19"/>
  <c r="I180" i="19"/>
  <c r="K179" i="19"/>
  <c r="J179" i="19"/>
  <c r="I179" i="19"/>
  <c r="K178" i="19"/>
  <c r="J178" i="19"/>
  <c r="I178" i="19"/>
  <c r="K177" i="19"/>
  <c r="J177" i="19"/>
  <c r="I177" i="19"/>
  <c r="K176" i="19"/>
  <c r="J176" i="19"/>
  <c r="I176" i="19"/>
  <c r="K175" i="19"/>
  <c r="J175" i="19"/>
  <c r="I175" i="19"/>
  <c r="K174" i="19"/>
  <c r="J174" i="19"/>
  <c r="I174" i="19"/>
  <c r="K173" i="19"/>
  <c r="J173" i="19"/>
  <c r="I173" i="19"/>
  <c r="K172" i="19"/>
  <c r="J172" i="19"/>
  <c r="I172" i="19"/>
  <c r="K171" i="19"/>
  <c r="J171" i="19"/>
  <c r="I171" i="19"/>
  <c r="K170" i="19"/>
  <c r="J170" i="19"/>
  <c r="I170" i="19"/>
  <c r="K169" i="19"/>
  <c r="J169" i="19"/>
  <c r="I169" i="19"/>
  <c r="K168" i="19"/>
  <c r="J168" i="19"/>
  <c r="I168" i="19"/>
  <c r="K167" i="19"/>
  <c r="J167" i="19"/>
  <c r="I167" i="19"/>
  <c r="K166" i="19"/>
  <c r="J166" i="19"/>
  <c r="I166" i="19"/>
  <c r="K165" i="19"/>
  <c r="J165" i="19"/>
  <c r="I165" i="19"/>
  <c r="K164" i="19"/>
  <c r="J164" i="19"/>
  <c r="I164" i="19"/>
  <c r="K163" i="19"/>
  <c r="J163" i="19"/>
  <c r="I163" i="19"/>
  <c r="K162" i="19"/>
  <c r="J162" i="19"/>
  <c r="I162" i="19"/>
  <c r="K161" i="19"/>
  <c r="J161" i="19"/>
  <c r="I161" i="19"/>
  <c r="K160" i="19"/>
  <c r="J160" i="19"/>
  <c r="I160" i="19"/>
  <c r="K159" i="19"/>
  <c r="J159" i="19"/>
  <c r="I159" i="19"/>
  <c r="K158" i="19"/>
  <c r="J158" i="19"/>
  <c r="I158" i="19"/>
  <c r="K157" i="19"/>
  <c r="J157" i="19"/>
  <c r="I157" i="19"/>
  <c r="K156" i="19"/>
  <c r="J156" i="19"/>
  <c r="I156" i="19"/>
  <c r="K155" i="19"/>
  <c r="J155" i="19"/>
  <c r="I155" i="19"/>
  <c r="K154" i="19"/>
  <c r="J154" i="19"/>
  <c r="I154" i="19"/>
  <c r="K153" i="19"/>
  <c r="J153" i="19"/>
  <c r="I153" i="19"/>
  <c r="K152" i="19"/>
  <c r="J152" i="19"/>
  <c r="I152" i="19"/>
  <c r="K151" i="19"/>
  <c r="J151" i="19"/>
  <c r="I151" i="19"/>
  <c r="K150" i="19"/>
  <c r="J150" i="19"/>
  <c r="I150" i="19"/>
  <c r="K149" i="19"/>
  <c r="J149" i="19"/>
  <c r="I149" i="19"/>
  <c r="K148" i="19"/>
  <c r="J148" i="19"/>
  <c r="I148" i="19"/>
  <c r="K147" i="19"/>
  <c r="J147" i="19"/>
  <c r="I147" i="19"/>
  <c r="K146" i="19"/>
  <c r="J146" i="19"/>
  <c r="I146" i="19"/>
  <c r="K145" i="19"/>
  <c r="J145" i="19"/>
  <c r="I145" i="19"/>
  <c r="K144" i="19"/>
  <c r="J144" i="19"/>
  <c r="I144" i="19"/>
  <c r="K143" i="19"/>
  <c r="J143" i="19"/>
  <c r="I143" i="19"/>
  <c r="K142" i="19"/>
  <c r="J142" i="19"/>
  <c r="I142" i="19"/>
  <c r="K141" i="19"/>
  <c r="J141" i="19"/>
  <c r="I141" i="19"/>
  <c r="K140" i="19"/>
  <c r="J140" i="19"/>
  <c r="I140" i="19"/>
  <c r="K139" i="19"/>
  <c r="J139" i="19"/>
  <c r="I139" i="19"/>
  <c r="K138" i="19"/>
  <c r="J138" i="19"/>
  <c r="I138" i="19"/>
  <c r="K137" i="19"/>
  <c r="J137" i="19"/>
  <c r="I137" i="19"/>
  <c r="K136" i="19"/>
  <c r="J136" i="19"/>
  <c r="I136" i="19"/>
  <c r="K135" i="19"/>
  <c r="J135" i="19"/>
  <c r="I135" i="19"/>
  <c r="K134" i="19"/>
  <c r="J134" i="19"/>
  <c r="I134" i="19"/>
  <c r="K133" i="19"/>
  <c r="J133" i="19"/>
  <c r="I133" i="19"/>
  <c r="K132" i="19"/>
  <c r="J132" i="19"/>
  <c r="I132" i="19"/>
  <c r="K131" i="19"/>
  <c r="J131" i="19"/>
  <c r="I131" i="19"/>
  <c r="K130" i="19"/>
  <c r="J130" i="19"/>
  <c r="I130" i="19"/>
  <c r="K129" i="19"/>
  <c r="J129" i="19"/>
  <c r="I129" i="19"/>
  <c r="K128" i="19"/>
  <c r="J128" i="19"/>
  <c r="I128" i="19"/>
  <c r="K127" i="19"/>
  <c r="J127" i="19"/>
  <c r="I127" i="19"/>
  <c r="K126" i="19"/>
  <c r="J126" i="19"/>
  <c r="I126" i="19"/>
  <c r="K125" i="19"/>
  <c r="J125" i="19"/>
  <c r="I125" i="19"/>
  <c r="K124" i="19"/>
  <c r="J124" i="19"/>
  <c r="I124" i="19"/>
  <c r="K123" i="19"/>
  <c r="J123" i="19"/>
  <c r="I123" i="19"/>
  <c r="K122" i="19"/>
  <c r="J122" i="19"/>
  <c r="I122" i="19"/>
  <c r="K121" i="19"/>
  <c r="J121" i="19"/>
  <c r="I121" i="19"/>
  <c r="K120" i="19"/>
  <c r="J120" i="19"/>
  <c r="I120" i="19"/>
  <c r="K119" i="19"/>
  <c r="J119" i="19"/>
  <c r="I119" i="19"/>
  <c r="K118" i="19"/>
  <c r="J118" i="19"/>
  <c r="I118" i="19"/>
  <c r="K117" i="19"/>
  <c r="J117" i="19"/>
  <c r="I117" i="19"/>
  <c r="K116" i="19"/>
  <c r="J116" i="19"/>
  <c r="I116" i="19"/>
  <c r="K115" i="19"/>
  <c r="J115" i="19"/>
  <c r="I115" i="19"/>
  <c r="K114" i="19"/>
  <c r="J114" i="19"/>
  <c r="I114" i="19"/>
  <c r="K113" i="19"/>
  <c r="J113" i="19"/>
  <c r="I113" i="19"/>
  <c r="K112" i="19"/>
  <c r="J112" i="19"/>
  <c r="I112" i="19"/>
  <c r="K111" i="19"/>
  <c r="J111" i="19"/>
  <c r="I111" i="19"/>
  <c r="K110" i="19"/>
  <c r="J110" i="19"/>
  <c r="I110" i="19"/>
  <c r="K109" i="19"/>
  <c r="J109" i="19"/>
  <c r="I109" i="19"/>
  <c r="K108" i="19"/>
  <c r="J108" i="19"/>
  <c r="I108" i="19"/>
  <c r="K107" i="19"/>
  <c r="J107" i="19"/>
  <c r="I107" i="19"/>
  <c r="K106" i="19"/>
  <c r="J106" i="19"/>
  <c r="I106" i="19"/>
  <c r="K105" i="19"/>
  <c r="J105" i="19"/>
  <c r="I105" i="19"/>
  <c r="K104" i="19"/>
  <c r="J104" i="19"/>
  <c r="I104" i="19"/>
  <c r="K103" i="19"/>
  <c r="J103" i="19"/>
  <c r="I103" i="19"/>
  <c r="K102" i="19"/>
  <c r="J102" i="19"/>
  <c r="I102" i="19"/>
  <c r="K101" i="19"/>
  <c r="J101" i="19"/>
  <c r="I101" i="19"/>
  <c r="K100" i="19"/>
  <c r="J100" i="19"/>
  <c r="I100" i="19"/>
  <c r="K99" i="19"/>
  <c r="J99" i="19"/>
  <c r="I99" i="19"/>
  <c r="K98" i="19"/>
  <c r="J98" i="19"/>
  <c r="I98" i="19"/>
  <c r="K97" i="19"/>
  <c r="J97" i="19"/>
  <c r="I97" i="19"/>
  <c r="K96" i="19"/>
  <c r="J96" i="19"/>
  <c r="I96" i="19"/>
  <c r="K95" i="19"/>
  <c r="J95" i="19"/>
  <c r="I95" i="19"/>
  <c r="K94" i="19"/>
  <c r="J94" i="19"/>
  <c r="I94" i="19"/>
  <c r="K93" i="19"/>
  <c r="J93" i="19"/>
  <c r="I93" i="19"/>
  <c r="K92" i="19"/>
  <c r="J92" i="19"/>
  <c r="I92" i="19"/>
  <c r="K91" i="19"/>
  <c r="J91" i="19"/>
  <c r="I91" i="19"/>
  <c r="K90" i="19"/>
  <c r="J90" i="19"/>
  <c r="I90" i="19"/>
  <c r="K89" i="19"/>
  <c r="J89" i="19"/>
  <c r="I89" i="19"/>
  <c r="K88" i="19"/>
  <c r="J88" i="19"/>
  <c r="I88" i="19"/>
  <c r="K87" i="19"/>
  <c r="J87" i="19"/>
  <c r="I87" i="19"/>
  <c r="K86" i="19"/>
  <c r="J86" i="19"/>
  <c r="I86" i="19"/>
  <c r="K85" i="19"/>
  <c r="J85" i="19"/>
  <c r="I85" i="19"/>
  <c r="K84" i="19"/>
  <c r="J84" i="19"/>
  <c r="I84" i="19"/>
  <c r="K83" i="19"/>
  <c r="J83" i="19"/>
  <c r="I83" i="19"/>
  <c r="K82" i="19"/>
  <c r="J82" i="19"/>
  <c r="I82" i="19"/>
  <c r="K81" i="19"/>
  <c r="J81" i="19"/>
  <c r="I81" i="19"/>
  <c r="K80" i="19"/>
  <c r="J80" i="19"/>
  <c r="I80" i="19"/>
  <c r="K79" i="19"/>
  <c r="J79" i="19"/>
  <c r="I79" i="19"/>
  <c r="K78" i="19"/>
  <c r="J78" i="19"/>
  <c r="I78" i="19"/>
  <c r="K77" i="19"/>
  <c r="J77" i="19"/>
  <c r="I77" i="19"/>
  <c r="K76" i="19"/>
  <c r="J76" i="19"/>
  <c r="I76" i="19"/>
  <c r="K75" i="19"/>
  <c r="J75" i="19"/>
  <c r="I75" i="19"/>
  <c r="K74" i="19"/>
  <c r="J74" i="19"/>
  <c r="I74" i="19"/>
  <c r="K73" i="19"/>
  <c r="J73" i="19"/>
  <c r="I73" i="19"/>
  <c r="K72" i="19"/>
  <c r="J72" i="19"/>
  <c r="I72" i="19"/>
  <c r="K71" i="19"/>
  <c r="J71" i="19"/>
  <c r="I71" i="19"/>
  <c r="K70" i="19"/>
  <c r="J70" i="19"/>
  <c r="I70" i="19"/>
  <c r="K69" i="19"/>
  <c r="J69" i="19"/>
  <c r="I69" i="19"/>
  <c r="K68" i="19"/>
  <c r="J68" i="19"/>
  <c r="I68" i="19"/>
  <c r="K67" i="19"/>
  <c r="J67" i="19"/>
  <c r="I67" i="19"/>
  <c r="K66" i="19"/>
  <c r="J66" i="19"/>
  <c r="I66" i="19"/>
  <c r="K65" i="19"/>
  <c r="J65" i="19"/>
  <c r="I65" i="19"/>
  <c r="K64" i="19"/>
  <c r="J64" i="19"/>
  <c r="I64" i="19"/>
  <c r="K63" i="19"/>
  <c r="J63" i="19"/>
  <c r="I63" i="19"/>
  <c r="K62" i="19"/>
  <c r="J62" i="19"/>
  <c r="I62" i="19"/>
  <c r="K61" i="19"/>
  <c r="J61" i="19"/>
  <c r="I61" i="19"/>
  <c r="K60" i="19"/>
  <c r="J60" i="19"/>
  <c r="I60" i="19"/>
  <c r="K59" i="19"/>
  <c r="J59" i="19"/>
  <c r="I59" i="19"/>
  <c r="K58" i="19"/>
  <c r="J58" i="19"/>
  <c r="I58" i="19"/>
  <c r="K57" i="19"/>
  <c r="J57" i="19"/>
  <c r="I57" i="19"/>
  <c r="K56" i="19"/>
  <c r="J56" i="19"/>
  <c r="I56" i="19"/>
  <c r="K55" i="19"/>
  <c r="J55" i="19"/>
  <c r="I55" i="19"/>
  <c r="K54" i="19"/>
  <c r="J54" i="19"/>
  <c r="I54" i="19"/>
  <c r="K53" i="19"/>
  <c r="J53" i="19"/>
  <c r="I53" i="19"/>
  <c r="K52" i="19"/>
  <c r="J52" i="19"/>
  <c r="I52" i="19"/>
  <c r="K51" i="19"/>
  <c r="J51" i="19"/>
  <c r="I51" i="19"/>
  <c r="K50" i="19"/>
  <c r="J50" i="19"/>
  <c r="I50" i="19"/>
  <c r="K49" i="19"/>
  <c r="J49" i="19"/>
  <c r="I49" i="19"/>
  <c r="K48" i="19"/>
  <c r="J48" i="19"/>
  <c r="I48" i="19"/>
  <c r="K47" i="19"/>
  <c r="J47" i="19"/>
  <c r="I47" i="19"/>
  <c r="K46" i="19"/>
  <c r="J46" i="19"/>
  <c r="I46" i="19"/>
  <c r="K45" i="19"/>
  <c r="J45" i="19"/>
  <c r="I45" i="19"/>
  <c r="K44" i="19"/>
  <c r="J44" i="19"/>
  <c r="I44" i="19"/>
  <c r="K43" i="19"/>
  <c r="J43" i="19"/>
  <c r="I43" i="19"/>
  <c r="K42" i="19"/>
  <c r="J42" i="19"/>
  <c r="I42" i="19"/>
  <c r="K41" i="19"/>
  <c r="J41" i="19"/>
  <c r="I41" i="19"/>
  <c r="K40" i="19"/>
  <c r="J40" i="19"/>
  <c r="I40" i="19"/>
  <c r="K39" i="19"/>
  <c r="J39" i="19"/>
  <c r="I39" i="19"/>
  <c r="K38" i="19"/>
  <c r="J38" i="19"/>
  <c r="I38" i="19"/>
  <c r="K37" i="19"/>
  <c r="J37" i="19"/>
  <c r="I37" i="19"/>
  <c r="K36" i="19"/>
  <c r="J36" i="19"/>
  <c r="I36" i="19"/>
  <c r="K35" i="19"/>
  <c r="J35" i="19"/>
  <c r="I35" i="19"/>
  <c r="K34" i="19"/>
  <c r="J34" i="19"/>
  <c r="I34" i="19"/>
  <c r="K33" i="19"/>
  <c r="J33" i="19"/>
  <c r="I33" i="19"/>
  <c r="K32" i="19"/>
  <c r="J32" i="19"/>
  <c r="I32" i="19"/>
  <c r="K31" i="19"/>
  <c r="J31" i="19"/>
  <c r="I31" i="19"/>
  <c r="K30" i="19"/>
  <c r="J30" i="19"/>
  <c r="I30" i="19"/>
  <c r="K29" i="19"/>
  <c r="J29" i="19"/>
  <c r="I29" i="19"/>
  <c r="K28" i="19"/>
  <c r="J28" i="19"/>
  <c r="I28" i="19"/>
  <c r="K27" i="19"/>
  <c r="J27" i="19"/>
  <c r="I27" i="19"/>
  <c r="K26" i="19"/>
  <c r="J26" i="19"/>
  <c r="I26" i="19"/>
  <c r="K25" i="19"/>
  <c r="J25" i="19"/>
  <c r="I25" i="19"/>
  <c r="K24" i="19"/>
  <c r="J24" i="19"/>
  <c r="I24" i="19"/>
  <c r="K23" i="19"/>
  <c r="J23" i="19"/>
  <c r="I23" i="19"/>
  <c r="K22" i="19"/>
  <c r="J22" i="19"/>
  <c r="I22" i="19"/>
  <c r="K21" i="19"/>
  <c r="J21" i="19"/>
  <c r="I21" i="19"/>
  <c r="K20" i="19"/>
  <c r="J20" i="19"/>
  <c r="I20" i="19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E7" i="11"/>
  <c r="E6" i="11"/>
  <c r="E5" i="11"/>
  <c r="E4" i="11"/>
  <c r="E3" i="11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H3" i="9"/>
  <c r="H4" i="9"/>
  <c r="H5" i="9"/>
  <c r="H6" i="9"/>
  <c r="J6" i="9" s="1"/>
  <c r="H7" i="9"/>
  <c r="H8" i="9"/>
  <c r="H9" i="9"/>
  <c r="H10" i="9"/>
  <c r="J10" i="9" s="1"/>
  <c r="H11" i="9"/>
  <c r="H12" i="9"/>
  <c r="H13" i="9"/>
  <c r="H14" i="9"/>
  <c r="J14" i="9" s="1"/>
  <c r="H15" i="9"/>
  <c r="H16" i="9"/>
  <c r="H17" i="9"/>
  <c r="H18" i="9"/>
  <c r="J18" i="9" s="1"/>
  <c r="H19" i="9"/>
  <c r="H20" i="9"/>
  <c r="H21" i="9"/>
  <c r="H22" i="9"/>
  <c r="J22" i="9" s="1"/>
  <c r="H23" i="9"/>
  <c r="H24" i="9"/>
  <c r="H25" i="9"/>
  <c r="H26" i="9"/>
  <c r="J26" i="9" s="1"/>
  <c r="H27" i="9"/>
  <c r="H28" i="9"/>
  <c r="H29" i="9"/>
  <c r="H30" i="9"/>
  <c r="J30" i="9" s="1"/>
  <c r="H31" i="9"/>
  <c r="H32" i="9"/>
  <c r="H33" i="9"/>
  <c r="H34" i="9"/>
  <c r="J34" i="9" s="1"/>
  <c r="H35" i="9"/>
  <c r="H36" i="9"/>
  <c r="H37" i="9"/>
  <c r="H38" i="9"/>
  <c r="J38" i="9" s="1"/>
  <c r="H39" i="9"/>
  <c r="H40" i="9"/>
  <c r="H41" i="9"/>
  <c r="H42" i="9"/>
  <c r="J42" i="9" s="1"/>
  <c r="H43" i="9"/>
  <c r="H44" i="9"/>
  <c r="H45" i="9"/>
  <c r="H46" i="9"/>
  <c r="J46" i="9" s="1"/>
  <c r="H47" i="9"/>
  <c r="H48" i="9"/>
  <c r="H49" i="9"/>
  <c r="H50" i="9"/>
  <c r="J50" i="9" s="1"/>
  <c r="H51" i="9"/>
  <c r="H52" i="9"/>
  <c r="H53" i="9"/>
  <c r="H54" i="9"/>
  <c r="J54" i="9" s="1"/>
  <c r="H55" i="9"/>
  <c r="H56" i="9"/>
  <c r="H57" i="9"/>
  <c r="H58" i="9"/>
  <c r="J58" i="9" s="1"/>
  <c r="H59" i="9"/>
  <c r="H60" i="9"/>
  <c r="H61" i="9"/>
  <c r="H62" i="9"/>
  <c r="J62" i="9" s="1"/>
  <c r="H63" i="9"/>
  <c r="H64" i="9"/>
  <c r="H65" i="9"/>
  <c r="H66" i="9"/>
  <c r="J66" i="9" s="1"/>
  <c r="H67" i="9"/>
  <c r="H68" i="9"/>
  <c r="H69" i="9"/>
  <c r="H70" i="9"/>
  <c r="J70" i="9" s="1"/>
  <c r="H71" i="9"/>
  <c r="H72" i="9"/>
  <c r="H73" i="9"/>
  <c r="H74" i="9"/>
  <c r="J74" i="9" s="1"/>
  <c r="H75" i="9"/>
  <c r="H76" i="9"/>
  <c r="H77" i="9"/>
  <c r="H78" i="9"/>
  <c r="J78" i="9" s="1"/>
  <c r="H79" i="9"/>
  <c r="H80" i="9"/>
  <c r="H81" i="9"/>
  <c r="H82" i="9"/>
  <c r="J82" i="9" s="1"/>
  <c r="H83" i="9"/>
  <c r="H84" i="9"/>
  <c r="H85" i="9"/>
  <c r="H86" i="9"/>
  <c r="J86" i="9" s="1"/>
  <c r="H87" i="9"/>
  <c r="H88" i="9"/>
  <c r="H89" i="9"/>
  <c r="H90" i="9"/>
  <c r="J90" i="9" s="1"/>
  <c r="H91" i="9"/>
  <c r="H92" i="9"/>
  <c r="H93" i="9"/>
  <c r="H94" i="9"/>
  <c r="J94" i="9" s="1"/>
  <c r="H95" i="9"/>
  <c r="H96" i="9"/>
  <c r="H97" i="9"/>
  <c r="H98" i="9"/>
  <c r="J98" i="9" s="1"/>
  <c r="H99" i="9"/>
  <c r="H100" i="9"/>
  <c r="H101" i="9"/>
  <c r="H102" i="9"/>
  <c r="J102" i="9" s="1"/>
  <c r="H103" i="9"/>
  <c r="H104" i="9"/>
  <c r="H105" i="9"/>
  <c r="H106" i="9"/>
  <c r="J106" i="9" s="1"/>
  <c r="H107" i="9"/>
  <c r="H108" i="9"/>
  <c r="H109" i="9"/>
  <c r="H110" i="9"/>
  <c r="J110" i="9" s="1"/>
  <c r="H111" i="9"/>
  <c r="H112" i="9"/>
  <c r="H113" i="9"/>
  <c r="H114" i="9"/>
  <c r="J114" i="9" s="1"/>
  <c r="H115" i="9"/>
  <c r="H116" i="9"/>
  <c r="H117" i="9"/>
  <c r="H118" i="9"/>
  <c r="J118" i="9" s="1"/>
  <c r="H119" i="9"/>
  <c r="H120" i="9"/>
  <c r="H121" i="9"/>
  <c r="H122" i="9"/>
  <c r="J122" i="9" s="1"/>
  <c r="H123" i="9"/>
  <c r="H124" i="9"/>
  <c r="H125" i="9"/>
  <c r="H126" i="9"/>
  <c r="J126" i="9" s="1"/>
  <c r="H127" i="9"/>
  <c r="H128" i="9"/>
  <c r="H129" i="9"/>
  <c r="H130" i="9"/>
  <c r="J130" i="9" s="1"/>
  <c r="H131" i="9"/>
  <c r="H132" i="9"/>
  <c r="H133" i="9"/>
  <c r="H134" i="9"/>
  <c r="J134" i="9" s="1"/>
  <c r="H135" i="9"/>
  <c r="H136" i="9"/>
  <c r="H137" i="9"/>
  <c r="H138" i="9"/>
  <c r="J138" i="9" s="1"/>
  <c r="H139" i="9"/>
  <c r="H140" i="9"/>
  <c r="H141" i="9"/>
  <c r="H142" i="9"/>
  <c r="J142" i="9" s="1"/>
  <c r="H143" i="9"/>
  <c r="H144" i="9"/>
  <c r="H145" i="9"/>
  <c r="H146" i="9"/>
  <c r="J146" i="9" s="1"/>
  <c r="H147" i="9"/>
  <c r="H148" i="9"/>
  <c r="H149" i="9"/>
  <c r="H150" i="9"/>
  <c r="J150" i="9" s="1"/>
  <c r="H151" i="9"/>
  <c r="H152" i="9"/>
  <c r="H153" i="9"/>
  <c r="H154" i="9"/>
  <c r="J154" i="9" s="1"/>
  <c r="H155" i="9"/>
  <c r="H156" i="9"/>
  <c r="H157" i="9"/>
  <c r="H158" i="9"/>
  <c r="J158" i="9" s="1"/>
  <c r="H159" i="9"/>
  <c r="H160" i="9"/>
  <c r="H161" i="9"/>
  <c r="H162" i="9"/>
  <c r="J162" i="9" s="1"/>
  <c r="H163" i="9"/>
  <c r="H164" i="9"/>
  <c r="H165" i="9"/>
  <c r="H166" i="9"/>
  <c r="J166" i="9" s="1"/>
  <c r="H167" i="9"/>
  <c r="H168" i="9"/>
  <c r="H169" i="9"/>
  <c r="H170" i="9"/>
  <c r="J170" i="9" s="1"/>
  <c r="H171" i="9"/>
  <c r="H172" i="9"/>
  <c r="H173" i="9"/>
  <c r="H174" i="9"/>
  <c r="J174" i="9" s="1"/>
  <c r="H175" i="9"/>
  <c r="H176" i="9"/>
  <c r="H177" i="9"/>
  <c r="H178" i="9"/>
  <c r="J178" i="9" s="1"/>
  <c r="H179" i="9"/>
  <c r="H180" i="9"/>
  <c r="H181" i="9"/>
  <c r="H182" i="9"/>
  <c r="J182" i="9" s="1"/>
  <c r="H183" i="9"/>
  <c r="H184" i="9"/>
  <c r="H185" i="9"/>
  <c r="H186" i="9"/>
  <c r="J186" i="9" s="1"/>
  <c r="H187" i="9"/>
  <c r="H188" i="9"/>
  <c r="H189" i="9"/>
  <c r="H190" i="9"/>
  <c r="J190" i="9" s="1"/>
  <c r="H191" i="9"/>
  <c r="H192" i="9"/>
  <c r="H193" i="9"/>
  <c r="H194" i="9"/>
  <c r="J194" i="9" s="1"/>
  <c r="H195" i="9"/>
  <c r="H196" i="9"/>
  <c r="H197" i="9"/>
  <c r="H198" i="9"/>
  <c r="J198" i="9" s="1"/>
  <c r="H199" i="9"/>
  <c r="H200" i="9"/>
  <c r="H201" i="9"/>
  <c r="H202" i="9"/>
  <c r="J202" i="9" s="1"/>
  <c r="H203" i="9"/>
  <c r="H204" i="9"/>
  <c r="H205" i="9"/>
  <c r="H206" i="9"/>
  <c r="J206" i="9" s="1"/>
  <c r="H207" i="9"/>
  <c r="H208" i="9"/>
  <c r="H209" i="9"/>
  <c r="H210" i="9"/>
  <c r="J210" i="9" s="1"/>
  <c r="H211" i="9"/>
  <c r="H212" i="9"/>
  <c r="H213" i="9"/>
  <c r="H214" i="9"/>
  <c r="J214" i="9" s="1"/>
  <c r="H215" i="9"/>
  <c r="H216" i="9"/>
  <c r="H217" i="9"/>
  <c r="H218" i="9"/>
  <c r="J218" i="9" s="1"/>
  <c r="H219" i="9"/>
  <c r="H220" i="9"/>
  <c r="H221" i="9"/>
  <c r="H222" i="9"/>
  <c r="J222" i="9" s="1"/>
  <c r="H223" i="9"/>
  <c r="H224" i="9"/>
  <c r="H225" i="9"/>
  <c r="H226" i="9"/>
  <c r="J226" i="9" s="1"/>
  <c r="H227" i="9"/>
  <c r="H228" i="9"/>
  <c r="H229" i="9"/>
  <c r="H230" i="9"/>
  <c r="J230" i="9" s="1"/>
  <c r="H231" i="9"/>
  <c r="H232" i="9"/>
  <c r="H233" i="9"/>
  <c r="H234" i="9"/>
  <c r="J234" i="9" s="1"/>
  <c r="H235" i="9"/>
  <c r="H236" i="9"/>
  <c r="H237" i="9"/>
  <c r="H238" i="9"/>
  <c r="J238" i="9" s="1"/>
  <c r="H239" i="9"/>
  <c r="H240" i="9"/>
  <c r="H241" i="9"/>
  <c r="H242" i="9"/>
  <c r="J242" i="9" s="1"/>
  <c r="H243" i="9"/>
  <c r="H244" i="9"/>
  <c r="H245" i="9"/>
  <c r="H246" i="9"/>
  <c r="J246" i="9" s="1"/>
  <c r="H247" i="9"/>
  <c r="H248" i="9"/>
  <c r="H249" i="9"/>
  <c r="H250" i="9"/>
  <c r="J250" i="9" s="1"/>
  <c r="H251" i="9"/>
  <c r="H252" i="9"/>
  <c r="H253" i="9"/>
  <c r="H254" i="9"/>
  <c r="J254" i="9" s="1"/>
  <c r="H255" i="9"/>
  <c r="H256" i="9"/>
  <c r="H257" i="9"/>
  <c r="H258" i="9"/>
  <c r="J258" i="9" s="1"/>
  <c r="H259" i="9"/>
  <c r="H260" i="9"/>
  <c r="G3" i="9"/>
  <c r="J3" i="9" s="1"/>
  <c r="G4" i="9"/>
  <c r="J4" i="9" s="1"/>
  <c r="G5" i="9"/>
  <c r="J5" i="9" s="1"/>
  <c r="G6" i="9"/>
  <c r="G7" i="9"/>
  <c r="J7" i="9" s="1"/>
  <c r="G8" i="9"/>
  <c r="J8" i="9" s="1"/>
  <c r="G9" i="9"/>
  <c r="J9" i="9" s="1"/>
  <c r="G10" i="9"/>
  <c r="G11" i="9"/>
  <c r="J11" i="9" s="1"/>
  <c r="G12" i="9"/>
  <c r="J12" i="9" s="1"/>
  <c r="G13" i="9"/>
  <c r="J13" i="9" s="1"/>
  <c r="G14" i="9"/>
  <c r="G15" i="9"/>
  <c r="J15" i="9" s="1"/>
  <c r="G16" i="9"/>
  <c r="J16" i="9" s="1"/>
  <c r="G17" i="9"/>
  <c r="J17" i="9" s="1"/>
  <c r="G18" i="9"/>
  <c r="G19" i="9"/>
  <c r="J19" i="9" s="1"/>
  <c r="G20" i="9"/>
  <c r="J20" i="9" s="1"/>
  <c r="G21" i="9"/>
  <c r="J21" i="9" s="1"/>
  <c r="G22" i="9"/>
  <c r="G23" i="9"/>
  <c r="J23" i="9" s="1"/>
  <c r="G24" i="9"/>
  <c r="J24" i="9" s="1"/>
  <c r="G25" i="9"/>
  <c r="J25" i="9" s="1"/>
  <c r="G26" i="9"/>
  <c r="G27" i="9"/>
  <c r="J27" i="9" s="1"/>
  <c r="G28" i="9"/>
  <c r="J28" i="9" s="1"/>
  <c r="G29" i="9"/>
  <c r="J29" i="9" s="1"/>
  <c r="G30" i="9"/>
  <c r="G31" i="9"/>
  <c r="J31" i="9" s="1"/>
  <c r="G32" i="9"/>
  <c r="J32" i="9" s="1"/>
  <c r="G33" i="9"/>
  <c r="J33" i="9" s="1"/>
  <c r="G34" i="9"/>
  <c r="G35" i="9"/>
  <c r="J35" i="9" s="1"/>
  <c r="G36" i="9"/>
  <c r="J36" i="9" s="1"/>
  <c r="G37" i="9"/>
  <c r="J37" i="9" s="1"/>
  <c r="G38" i="9"/>
  <c r="G39" i="9"/>
  <c r="J39" i="9" s="1"/>
  <c r="G40" i="9"/>
  <c r="J40" i="9" s="1"/>
  <c r="G41" i="9"/>
  <c r="J41" i="9" s="1"/>
  <c r="G42" i="9"/>
  <c r="G43" i="9"/>
  <c r="J43" i="9" s="1"/>
  <c r="G44" i="9"/>
  <c r="J44" i="9" s="1"/>
  <c r="G45" i="9"/>
  <c r="J45" i="9" s="1"/>
  <c r="G46" i="9"/>
  <c r="G47" i="9"/>
  <c r="J47" i="9" s="1"/>
  <c r="G48" i="9"/>
  <c r="J48" i="9" s="1"/>
  <c r="G49" i="9"/>
  <c r="J49" i="9" s="1"/>
  <c r="G50" i="9"/>
  <c r="G51" i="9"/>
  <c r="J51" i="9" s="1"/>
  <c r="G52" i="9"/>
  <c r="J52" i="9" s="1"/>
  <c r="G53" i="9"/>
  <c r="J53" i="9" s="1"/>
  <c r="G54" i="9"/>
  <c r="G55" i="9"/>
  <c r="J55" i="9" s="1"/>
  <c r="G56" i="9"/>
  <c r="J56" i="9" s="1"/>
  <c r="G57" i="9"/>
  <c r="J57" i="9" s="1"/>
  <c r="G58" i="9"/>
  <c r="G59" i="9"/>
  <c r="J59" i="9" s="1"/>
  <c r="G60" i="9"/>
  <c r="J60" i="9" s="1"/>
  <c r="G61" i="9"/>
  <c r="J61" i="9" s="1"/>
  <c r="G62" i="9"/>
  <c r="G63" i="9"/>
  <c r="J63" i="9" s="1"/>
  <c r="G64" i="9"/>
  <c r="J64" i="9" s="1"/>
  <c r="G65" i="9"/>
  <c r="J65" i="9" s="1"/>
  <c r="G66" i="9"/>
  <c r="G67" i="9"/>
  <c r="J67" i="9" s="1"/>
  <c r="G68" i="9"/>
  <c r="J68" i="9" s="1"/>
  <c r="G69" i="9"/>
  <c r="J69" i="9" s="1"/>
  <c r="G70" i="9"/>
  <c r="G71" i="9"/>
  <c r="J71" i="9" s="1"/>
  <c r="G72" i="9"/>
  <c r="J72" i="9" s="1"/>
  <c r="G73" i="9"/>
  <c r="J73" i="9" s="1"/>
  <c r="G74" i="9"/>
  <c r="G75" i="9"/>
  <c r="J75" i="9" s="1"/>
  <c r="G76" i="9"/>
  <c r="J76" i="9" s="1"/>
  <c r="G77" i="9"/>
  <c r="J77" i="9" s="1"/>
  <c r="G78" i="9"/>
  <c r="G79" i="9"/>
  <c r="J79" i="9" s="1"/>
  <c r="G80" i="9"/>
  <c r="J80" i="9" s="1"/>
  <c r="G81" i="9"/>
  <c r="J81" i="9" s="1"/>
  <c r="G82" i="9"/>
  <c r="G83" i="9"/>
  <c r="J83" i="9" s="1"/>
  <c r="G84" i="9"/>
  <c r="J84" i="9" s="1"/>
  <c r="G85" i="9"/>
  <c r="J85" i="9" s="1"/>
  <c r="G86" i="9"/>
  <c r="G87" i="9"/>
  <c r="J87" i="9" s="1"/>
  <c r="G88" i="9"/>
  <c r="J88" i="9" s="1"/>
  <c r="G89" i="9"/>
  <c r="J89" i="9" s="1"/>
  <c r="G90" i="9"/>
  <c r="G91" i="9"/>
  <c r="J91" i="9" s="1"/>
  <c r="G92" i="9"/>
  <c r="J92" i="9" s="1"/>
  <c r="G93" i="9"/>
  <c r="J93" i="9" s="1"/>
  <c r="G94" i="9"/>
  <c r="G95" i="9"/>
  <c r="J95" i="9" s="1"/>
  <c r="G96" i="9"/>
  <c r="J96" i="9" s="1"/>
  <c r="G97" i="9"/>
  <c r="J97" i="9" s="1"/>
  <c r="G98" i="9"/>
  <c r="G99" i="9"/>
  <c r="J99" i="9" s="1"/>
  <c r="G100" i="9"/>
  <c r="J100" i="9" s="1"/>
  <c r="G101" i="9"/>
  <c r="J101" i="9" s="1"/>
  <c r="G102" i="9"/>
  <c r="G103" i="9"/>
  <c r="J103" i="9" s="1"/>
  <c r="G104" i="9"/>
  <c r="J104" i="9" s="1"/>
  <c r="G105" i="9"/>
  <c r="J105" i="9" s="1"/>
  <c r="G106" i="9"/>
  <c r="G107" i="9"/>
  <c r="J107" i="9" s="1"/>
  <c r="G108" i="9"/>
  <c r="J108" i="9" s="1"/>
  <c r="G109" i="9"/>
  <c r="J109" i="9" s="1"/>
  <c r="G110" i="9"/>
  <c r="G111" i="9"/>
  <c r="J111" i="9" s="1"/>
  <c r="G112" i="9"/>
  <c r="J112" i="9" s="1"/>
  <c r="G113" i="9"/>
  <c r="J113" i="9" s="1"/>
  <c r="G114" i="9"/>
  <c r="G115" i="9"/>
  <c r="J115" i="9" s="1"/>
  <c r="G116" i="9"/>
  <c r="J116" i="9" s="1"/>
  <c r="G117" i="9"/>
  <c r="J117" i="9" s="1"/>
  <c r="G118" i="9"/>
  <c r="G119" i="9"/>
  <c r="J119" i="9" s="1"/>
  <c r="G120" i="9"/>
  <c r="J120" i="9" s="1"/>
  <c r="G121" i="9"/>
  <c r="J121" i="9" s="1"/>
  <c r="G122" i="9"/>
  <c r="G123" i="9"/>
  <c r="J123" i="9" s="1"/>
  <c r="G124" i="9"/>
  <c r="J124" i="9" s="1"/>
  <c r="G125" i="9"/>
  <c r="J125" i="9" s="1"/>
  <c r="G126" i="9"/>
  <c r="G127" i="9"/>
  <c r="J127" i="9" s="1"/>
  <c r="G128" i="9"/>
  <c r="J128" i="9" s="1"/>
  <c r="G129" i="9"/>
  <c r="J129" i="9" s="1"/>
  <c r="G130" i="9"/>
  <c r="G131" i="9"/>
  <c r="J131" i="9" s="1"/>
  <c r="G132" i="9"/>
  <c r="J132" i="9" s="1"/>
  <c r="G133" i="9"/>
  <c r="J133" i="9" s="1"/>
  <c r="G134" i="9"/>
  <c r="G135" i="9"/>
  <c r="J135" i="9" s="1"/>
  <c r="G136" i="9"/>
  <c r="J136" i="9" s="1"/>
  <c r="G137" i="9"/>
  <c r="J137" i="9" s="1"/>
  <c r="G138" i="9"/>
  <c r="G139" i="9"/>
  <c r="J139" i="9" s="1"/>
  <c r="G140" i="9"/>
  <c r="J140" i="9" s="1"/>
  <c r="G141" i="9"/>
  <c r="J141" i="9" s="1"/>
  <c r="G142" i="9"/>
  <c r="G143" i="9"/>
  <c r="J143" i="9" s="1"/>
  <c r="G144" i="9"/>
  <c r="J144" i="9" s="1"/>
  <c r="G145" i="9"/>
  <c r="J145" i="9" s="1"/>
  <c r="G146" i="9"/>
  <c r="G147" i="9"/>
  <c r="J147" i="9" s="1"/>
  <c r="G148" i="9"/>
  <c r="J148" i="9" s="1"/>
  <c r="G149" i="9"/>
  <c r="J149" i="9" s="1"/>
  <c r="G150" i="9"/>
  <c r="G151" i="9"/>
  <c r="J151" i="9" s="1"/>
  <c r="G152" i="9"/>
  <c r="J152" i="9" s="1"/>
  <c r="G153" i="9"/>
  <c r="J153" i="9" s="1"/>
  <c r="G154" i="9"/>
  <c r="G155" i="9"/>
  <c r="J155" i="9" s="1"/>
  <c r="G156" i="9"/>
  <c r="J156" i="9" s="1"/>
  <c r="G157" i="9"/>
  <c r="J157" i="9" s="1"/>
  <c r="G158" i="9"/>
  <c r="G159" i="9"/>
  <c r="J159" i="9" s="1"/>
  <c r="G160" i="9"/>
  <c r="J160" i="9" s="1"/>
  <c r="G161" i="9"/>
  <c r="J161" i="9" s="1"/>
  <c r="G162" i="9"/>
  <c r="G163" i="9"/>
  <c r="J163" i="9" s="1"/>
  <c r="G164" i="9"/>
  <c r="J164" i="9" s="1"/>
  <c r="G165" i="9"/>
  <c r="J165" i="9" s="1"/>
  <c r="G166" i="9"/>
  <c r="G167" i="9"/>
  <c r="J167" i="9" s="1"/>
  <c r="G168" i="9"/>
  <c r="J168" i="9" s="1"/>
  <c r="G169" i="9"/>
  <c r="J169" i="9" s="1"/>
  <c r="G170" i="9"/>
  <c r="G171" i="9"/>
  <c r="J171" i="9" s="1"/>
  <c r="G172" i="9"/>
  <c r="J172" i="9" s="1"/>
  <c r="G173" i="9"/>
  <c r="J173" i="9" s="1"/>
  <c r="G174" i="9"/>
  <c r="G175" i="9"/>
  <c r="J175" i="9" s="1"/>
  <c r="G176" i="9"/>
  <c r="J176" i="9" s="1"/>
  <c r="G177" i="9"/>
  <c r="J177" i="9" s="1"/>
  <c r="G178" i="9"/>
  <c r="G179" i="9"/>
  <c r="J179" i="9" s="1"/>
  <c r="G180" i="9"/>
  <c r="J180" i="9" s="1"/>
  <c r="G181" i="9"/>
  <c r="J181" i="9" s="1"/>
  <c r="G182" i="9"/>
  <c r="G183" i="9"/>
  <c r="J183" i="9" s="1"/>
  <c r="G184" i="9"/>
  <c r="J184" i="9" s="1"/>
  <c r="G185" i="9"/>
  <c r="J185" i="9" s="1"/>
  <c r="G186" i="9"/>
  <c r="G187" i="9"/>
  <c r="J187" i="9" s="1"/>
  <c r="G188" i="9"/>
  <c r="J188" i="9" s="1"/>
  <c r="G189" i="9"/>
  <c r="J189" i="9" s="1"/>
  <c r="G190" i="9"/>
  <c r="G191" i="9"/>
  <c r="J191" i="9" s="1"/>
  <c r="G192" i="9"/>
  <c r="J192" i="9" s="1"/>
  <c r="G193" i="9"/>
  <c r="J193" i="9" s="1"/>
  <c r="G194" i="9"/>
  <c r="G195" i="9"/>
  <c r="J195" i="9" s="1"/>
  <c r="G196" i="9"/>
  <c r="J196" i="9" s="1"/>
  <c r="G197" i="9"/>
  <c r="J197" i="9" s="1"/>
  <c r="G198" i="9"/>
  <c r="G199" i="9"/>
  <c r="J199" i="9" s="1"/>
  <c r="G200" i="9"/>
  <c r="J200" i="9" s="1"/>
  <c r="G201" i="9"/>
  <c r="J201" i="9" s="1"/>
  <c r="G202" i="9"/>
  <c r="G203" i="9"/>
  <c r="J203" i="9" s="1"/>
  <c r="G204" i="9"/>
  <c r="J204" i="9" s="1"/>
  <c r="G205" i="9"/>
  <c r="J205" i="9" s="1"/>
  <c r="G206" i="9"/>
  <c r="G207" i="9"/>
  <c r="J207" i="9" s="1"/>
  <c r="G208" i="9"/>
  <c r="J208" i="9" s="1"/>
  <c r="G209" i="9"/>
  <c r="J209" i="9" s="1"/>
  <c r="G210" i="9"/>
  <c r="G211" i="9"/>
  <c r="J211" i="9" s="1"/>
  <c r="G212" i="9"/>
  <c r="J212" i="9" s="1"/>
  <c r="G213" i="9"/>
  <c r="J213" i="9" s="1"/>
  <c r="G214" i="9"/>
  <c r="G215" i="9"/>
  <c r="J215" i="9" s="1"/>
  <c r="G216" i="9"/>
  <c r="J216" i="9" s="1"/>
  <c r="G217" i="9"/>
  <c r="J217" i="9" s="1"/>
  <c r="G218" i="9"/>
  <c r="G219" i="9"/>
  <c r="J219" i="9" s="1"/>
  <c r="G220" i="9"/>
  <c r="J220" i="9" s="1"/>
  <c r="G221" i="9"/>
  <c r="J221" i="9" s="1"/>
  <c r="G222" i="9"/>
  <c r="G223" i="9"/>
  <c r="J223" i="9" s="1"/>
  <c r="G224" i="9"/>
  <c r="J224" i="9" s="1"/>
  <c r="G225" i="9"/>
  <c r="J225" i="9" s="1"/>
  <c r="G226" i="9"/>
  <c r="G227" i="9"/>
  <c r="J227" i="9" s="1"/>
  <c r="G228" i="9"/>
  <c r="J228" i="9" s="1"/>
  <c r="G229" i="9"/>
  <c r="J229" i="9" s="1"/>
  <c r="G230" i="9"/>
  <c r="G231" i="9"/>
  <c r="J231" i="9" s="1"/>
  <c r="G232" i="9"/>
  <c r="J232" i="9" s="1"/>
  <c r="G233" i="9"/>
  <c r="J233" i="9" s="1"/>
  <c r="G234" i="9"/>
  <c r="G235" i="9"/>
  <c r="J235" i="9" s="1"/>
  <c r="G236" i="9"/>
  <c r="J236" i="9" s="1"/>
  <c r="G237" i="9"/>
  <c r="J237" i="9" s="1"/>
  <c r="G238" i="9"/>
  <c r="G239" i="9"/>
  <c r="J239" i="9" s="1"/>
  <c r="G240" i="9"/>
  <c r="J240" i="9" s="1"/>
  <c r="G241" i="9"/>
  <c r="J241" i="9" s="1"/>
  <c r="G242" i="9"/>
  <c r="G243" i="9"/>
  <c r="J243" i="9" s="1"/>
  <c r="G244" i="9"/>
  <c r="J244" i="9" s="1"/>
  <c r="G245" i="9"/>
  <c r="J245" i="9" s="1"/>
  <c r="G246" i="9"/>
  <c r="G247" i="9"/>
  <c r="J247" i="9" s="1"/>
  <c r="G248" i="9"/>
  <c r="J248" i="9" s="1"/>
  <c r="G249" i="9"/>
  <c r="J249" i="9" s="1"/>
  <c r="G250" i="9"/>
  <c r="G251" i="9"/>
  <c r="J251" i="9" s="1"/>
  <c r="G252" i="9"/>
  <c r="J252" i="9" s="1"/>
  <c r="G253" i="9"/>
  <c r="J253" i="9" s="1"/>
  <c r="G254" i="9"/>
  <c r="G255" i="9"/>
  <c r="J255" i="9" s="1"/>
  <c r="G256" i="9"/>
  <c r="J256" i="9" s="1"/>
  <c r="G257" i="9"/>
  <c r="J257" i="9" s="1"/>
  <c r="G258" i="9"/>
  <c r="G259" i="9"/>
  <c r="J259" i="9" s="1"/>
  <c r="G260" i="9"/>
  <c r="J260" i="9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H3" i="8"/>
  <c r="H4" i="8"/>
  <c r="H5" i="8"/>
  <c r="H6" i="8"/>
  <c r="J6" i="8" s="1"/>
  <c r="H7" i="8"/>
  <c r="H8" i="8"/>
  <c r="H9" i="8"/>
  <c r="H10" i="8"/>
  <c r="J10" i="8" s="1"/>
  <c r="H11" i="8"/>
  <c r="H12" i="8"/>
  <c r="H13" i="8"/>
  <c r="H14" i="8"/>
  <c r="J14" i="8" s="1"/>
  <c r="H15" i="8"/>
  <c r="H16" i="8"/>
  <c r="H17" i="8"/>
  <c r="H18" i="8"/>
  <c r="J18" i="8" s="1"/>
  <c r="H19" i="8"/>
  <c r="H20" i="8"/>
  <c r="H21" i="8"/>
  <c r="H22" i="8"/>
  <c r="J22" i="8" s="1"/>
  <c r="H23" i="8"/>
  <c r="H24" i="8"/>
  <c r="H25" i="8"/>
  <c r="H26" i="8"/>
  <c r="J26" i="8" s="1"/>
  <c r="H27" i="8"/>
  <c r="H28" i="8"/>
  <c r="H29" i="8"/>
  <c r="H30" i="8"/>
  <c r="J30" i="8" s="1"/>
  <c r="H31" i="8"/>
  <c r="H32" i="8"/>
  <c r="H33" i="8"/>
  <c r="H34" i="8"/>
  <c r="J34" i="8" s="1"/>
  <c r="H35" i="8"/>
  <c r="H36" i="8"/>
  <c r="H37" i="8"/>
  <c r="H38" i="8"/>
  <c r="J38" i="8" s="1"/>
  <c r="H39" i="8"/>
  <c r="H40" i="8"/>
  <c r="H41" i="8"/>
  <c r="H42" i="8"/>
  <c r="J42" i="8" s="1"/>
  <c r="H43" i="8"/>
  <c r="H44" i="8"/>
  <c r="H45" i="8"/>
  <c r="H46" i="8"/>
  <c r="J46" i="8" s="1"/>
  <c r="H47" i="8"/>
  <c r="H48" i="8"/>
  <c r="H49" i="8"/>
  <c r="H50" i="8"/>
  <c r="J50" i="8" s="1"/>
  <c r="H51" i="8"/>
  <c r="H52" i="8"/>
  <c r="H53" i="8"/>
  <c r="H54" i="8"/>
  <c r="J54" i="8" s="1"/>
  <c r="H55" i="8"/>
  <c r="H56" i="8"/>
  <c r="H57" i="8"/>
  <c r="H58" i="8"/>
  <c r="J58" i="8" s="1"/>
  <c r="H59" i="8"/>
  <c r="H60" i="8"/>
  <c r="H61" i="8"/>
  <c r="H62" i="8"/>
  <c r="J62" i="8" s="1"/>
  <c r="H63" i="8"/>
  <c r="H64" i="8"/>
  <c r="H65" i="8"/>
  <c r="H66" i="8"/>
  <c r="J66" i="8" s="1"/>
  <c r="H67" i="8"/>
  <c r="H68" i="8"/>
  <c r="H69" i="8"/>
  <c r="H70" i="8"/>
  <c r="J70" i="8" s="1"/>
  <c r="H71" i="8"/>
  <c r="H72" i="8"/>
  <c r="H73" i="8"/>
  <c r="H74" i="8"/>
  <c r="J74" i="8" s="1"/>
  <c r="H75" i="8"/>
  <c r="H76" i="8"/>
  <c r="H77" i="8"/>
  <c r="H78" i="8"/>
  <c r="J78" i="8" s="1"/>
  <c r="H79" i="8"/>
  <c r="H80" i="8"/>
  <c r="H81" i="8"/>
  <c r="H82" i="8"/>
  <c r="J82" i="8" s="1"/>
  <c r="H83" i="8"/>
  <c r="H84" i="8"/>
  <c r="H85" i="8"/>
  <c r="H86" i="8"/>
  <c r="J86" i="8" s="1"/>
  <c r="H87" i="8"/>
  <c r="H88" i="8"/>
  <c r="H89" i="8"/>
  <c r="H90" i="8"/>
  <c r="J90" i="8" s="1"/>
  <c r="H91" i="8"/>
  <c r="H92" i="8"/>
  <c r="H93" i="8"/>
  <c r="H94" i="8"/>
  <c r="J94" i="8" s="1"/>
  <c r="H95" i="8"/>
  <c r="H96" i="8"/>
  <c r="H97" i="8"/>
  <c r="H98" i="8"/>
  <c r="J98" i="8" s="1"/>
  <c r="H99" i="8"/>
  <c r="H100" i="8"/>
  <c r="H101" i="8"/>
  <c r="H102" i="8"/>
  <c r="J102" i="8" s="1"/>
  <c r="H103" i="8"/>
  <c r="H104" i="8"/>
  <c r="H105" i="8"/>
  <c r="H106" i="8"/>
  <c r="J106" i="8" s="1"/>
  <c r="H107" i="8"/>
  <c r="H108" i="8"/>
  <c r="H109" i="8"/>
  <c r="H110" i="8"/>
  <c r="J110" i="8" s="1"/>
  <c r="H111" i="8"/>
  <c r="H112" i="8"/>
  <c r="H113" i="8"/>
  <c r="H114" i="8"/>
  <c r="J114" i="8" s="1"/>
  <c r="H115" i="8"/>
  <c r="H116" i="8"/>
  <c r="H117" i="8"/>
  <c r="H118" i="8"/>
  <c r="J118" i="8" s="1"/>
  <c r="H119" i="8"/>
  <c r="H120" i="8"/>
  <c r="H121" i="8"/>
  <c r="H122" i="8"/>
  <c r="J122" i="8" s="1"/>
  <c r="H123" i="8"/>
  <c r="H124" i="8"/>
  <c r="H125" i="8"/>
  <c r="H126" i="8"/>
  <c r="J126" i="8" s="1"/>
  <c r="H127" i="8"/>
  <c r="H128" i="8"/>
  <c r="H129" i="8"/>
  <c r="H130" i="8"/>
  <c r="J130" i="8" s="1"/>
  <c r="H131" i="8"/>
  <c r="H132" i="8"/>
  <c r="H133" i="8"/>
  <c r="H134" i="8"/>
  <c r="J134" i="8" s="1"/>
  <c r="H135" i="8"/>
  <c r="H136" i="8"/>
  <c r="H137" i="8"/>
  <c r="H138" i="8"/>
  <c r="J138" i="8" s="1"/>
  <c r="H139" i="8"/>
  <c r="H140" i="8"/>
  <c r="H141" i="8"/>
  <c r="H142" i="8"/>
  <c r="J142" i="8" s="1"/>
  <c r="H143" i="8"/>
  <c r="H144" i="8"/>
  <c r="H145" i="8"/>
  <c r="H146" i="8"/>
  <c r="J146" i="8" s="1"/>
  <c r="H147" i="8"/>
  <c r="H148" i="8"/>
  <c r="H149" i="8"/>
  <c r="H150" i="8"/>
  <c r="J150" i="8" s="1"/>
  <c r="H151" i="8"/>
  <c r="H152" i="8"/>
  <c r="H153" i="8"/>
  <c r="H154" i="8"/>
  <c r="J154" i="8" s="1"/>
  <c r="H155" i="8"/>
  <c r="H156" i="8"/>
  <c r="H157" i="8"/>
  <c r="H158" i="8"/>
  <c r="J158" i="8" s="1"/>
  <c r="H159" i="8"/>
  <c r="H160" i="8"/>
  <c r="H161" i="8"/>
  <c r="H162" i="8"/>
  <c r="J162" i="8" s="1"/>
  <c r="H163" i="8"/>
  <c r="H164" i="8"/>
  <c r="H165" i="8"/>
  <c r="H166" i="8"/>
  <c r="J166" i="8" s="1"/>
  <c r="H167" i="8"/>
  <c r="H168" i="8"/>
  <c r="H169" i="8"/>
  <c r="H170" i="8"/>
  <c r="J170" i="8" s="1"/>
  <c r="H171" i="8"/>
  <c r="H172" i="8"/>
  <c r="H173" i="8"/>
  <c r="H174" i="8"/>
  <c r="J174" i="8" s="1"/>
  <c r="H175" i="8"/>
  <c r="H176" i="8"/>
  <c r="H177" i="8"/>
  <c r="H178" i="8"/>
  <c r="J178" i="8" s="1"/>
  <c r="H179" i="8"/>
  <c r="H180" i="8"/>
  <c r="H181" i="8"/>
  <c r="H182" i="8"/>
  <c r="J182" i="8" s="1"/>
  <c r="H183" i="8"/>
  <c r="H184" i="8"/>
  <c r="H185" i="8"/>
  <c r="H186" i="8"/>
  <c r="J186" i="8" s="1"/>
  <c r="H187" i="8"/>
  <c r="H188" i="8"/>
  <c r="H189" i="8"/>
  <c r="H190" i="8"/>
  <c r="J190" i="8" s="1"/>
  <c r="H191" i="8"/>
  <c r="H192" i="8"/>
  <c r="H193" i="8"/>
  <c r="H194" i="8"/>
  <c r="J194" i="8" s="1"/>
  <c r="H195" i="8"/>
  <c r="H196" i="8"/>
  <c r="H197" i="8"/>
  <c r="H198" i="8"/>
  <c r="J198" i="8" s="1"/>
  <c r="H199" i="8"/>
  <c r="H200" i="8"/>
  <c r="H201" i="8"/>
  <c r="H202" i="8"/>
  <c r="J202" i="8" s="1"/>
  <c r="H203" i="8"/>
  <c r="H204" i="8"/>
  <c r="H205" i="8"/>
  <c r="H206" i="8"/>
  <c r="J206" i="8" s="1"/>
  <c r="H207" i="8"/>
  <c r="H208" i="8"/>
  <c r="H209" i="8"/>
  <c r="H210" i="8"/>
  <c r="J210" i="8" s="1"/>
  <c r="H211" i="8"/>
  <c r="H212" i="8"/>
  <c r="H213" i="8"/>
  <c r="H214" i="8"/>
  <c r="J214" i="8" s="1"/>
  <c r="H215" i="8"/>
  <c r="H216" i="8"/>
  <c r="H217" i="8"/>
  <c r="H218" i="8"/>
  <c r="J218" i="8" s="1"/>
  <c r="H219" i="8"/>
  <c r="H220" i="8"/>
  <c r="H221" i="8"/>
  <c r="H222" i="8"/>
  <c r="J222" i="8" s="1"/>
  <c r="H223" i="8"/>
  <c r="H224" i="8"/>
  <c r="H225" i="8"/>
  <c r="H226" i="8"/>
  <c r="J226" i="8" s="1"/>
  <c r="H227" i="8"/>
  <c r="H228" i="8"/>
  <c r="H229" i="8"/>
  <c r="H230" i="8"/>
  <c r="J230" i="8" s="1"/>
  <c r="H231" i="8"/>
  <c r="H232" i="8"/>
  <c r="H233" i="8"/>
  <c r="H234" i="8"/>
  <c r="J234" i="8" s="1"/>
  <c r="H235" i="8"/>
  <c r="H236" i="8"/>
  <c r="H237" i="8"/>
  <c r="H238" i="8"/>
  <c r="J238" i="8" s="1"/>
  <c r="H239" i="8"/>
  <c r="H240" i="8"/>
  <c r="H241" i="8"/>
  <c r="H242" i="8"/>
  <c r="J242" i="8" s="1"/>
  <c r="H243" i="8"/>
  <c r="H244" i="8"/>
  <c r="H245" i="8"/>
  <c r="H246" i="8"/>
  <c r="J246" i="8" s="1"/>
  <c r="H247" i="8"/>
  <c r="H248" i="8"/>
  <c r="H249" i="8"/>
  <c r="H250" i="8"/>
  <c r="J250" i="8" s="1"/>
  <c r="H251" i="8"/>
  <c r="H252" i="8"/>
  <c r="H253" i="8"/>
  <c r="H254" i="8"/>
  <c r="J254" i="8" s="1"/>
  <c r="H255" i="8"/>
  <c r="H256" i="8"/>
  <c r="H257" i="8"/>
  <c r="H258" i="8"/>
  <c r="J258" i="8" s="1"/>
  <c r="H259" i="8"/>
  <c r="H260" i="8"/>
  <c r="G3" i="8"/>
  <c r="J3" i="8" s="1"/>
  <c r="G4" i="8"/>
  <c r="J4" i="8" s="1"/>
  <c r="G5" i="8"/>
  <c r="J5" i="8" s="1"/>
  <c r="G6" i="8"/>
  <c r="G7" i="8"/>
  <c r="J7" i="8" s="1"/>
  <c r="G8" i="8"/>
  <c r="J8" i="8" s="1"/>
  <c r="G9" i="8"/>
  <c r="J9" i="8" s="1"/>
  <c r="G10" i="8"/>
  <c r="G11" i="8"/>
  <c r="J11" i="8" s="1"/>
  <c r="G12" i="8"/>
  <c r="J12" i="8" s="1"/>
  <c r="G13" i="8"/>
  <c r="J13" i="8" s="1"/>
  <c r="G14" i="8"/>
  <c r="G15" i="8"/>
  <c r="J15" i="8" s="1"/>
  <c r="G16" i="8"/>
  <c r="J16" i="8" s="1"/>
  <c r="G17" i="8"/>
  <c r="J17" i="8" s="1"/>
  <c r="G18" i="8"/>
  <c r="G19" i="8"/>
  <c r="J19" i="8" s="1"/>
  <c r="G20" i="8"/>
  <c r="J20" i="8" s="1"/>
  <c r="G21" i="8"/>
  <c r="J21" i="8" s="1"/>
  <c r="G22" i="8"/>
  <c r="G23" i="8"/>
  <c r="J23" i="8" s="1"/>
  <c r="G24" i="8"/>
  <c r="J24" i="8" s="1"/>
  <c r="G25" i="8"/>
  <c r="J25" i="8" s="1"/>
  <c r="G26" i="8"/>
  <c r="G27" i="8"/>
  <c r="J27" i="8" s="1"/>
  <c r="G28" i="8"/>
  <c r="J28" i="8" s="1"/>
  <c r="G29" i="8"/>
  <c r="J29" i="8" s="1"/>
  <c r="G30" i="8"/>
  <c r="G31" i="8"/>
  <c r="J31" i="8" s="1"/>
  <c r="G32" i="8"/>
  <c r="J32" i="8" s="1"/>
  <c r="G33" i="8"/>
  <c r="J33" i="8" s="1"/>
  <c r="G34" i="8"/>
  <c r="G35" i="8"/>
  <c r="J35" i="8" s="1"/>
  <c r="G36" i="8"/>
  <c r="J36" i="8" s="1"/>
  <c r="G37" i="8"/>
  <c r="J37" i="8" s="1"/>
  <c r="G38" i="8"/>
  <c r="G39" i="8"/>
  <c r="J39" i="8" s="1"/>
  <c r="G40" i="8"/>
  <c r="J40" i="8" s="1"/>
  <c r="G41" i="8"/>
  <c r="J41" i="8" s="1"/>
  <c r="G42" i="8"/>
  <c r="G43" i="8"/>
  <c r="J43" i="8" s="1"/>
  <c r="G44" i="8"/>
  <c r="J44" i="8" s="1"/>
  <c r="G45" i="8"/>
  <c r="J45" i="8" s="1"/>
  <c r="G46" i="8"/>
  <c r="G47" i="8"/>
  <c r="J47" i="8" s="1"/>
  <c r="G48" i="8"/>
  <c r="J48" i="8" s="1"/>
  <c r="G49" i="8"/>
  <c r="J49" i="8" s="1"/>
  <c r="G50" i="8"/>
  <c r="G51" i="8"/>
  <c r="J51" i="8" s="1"/>
  <c r="G52" i="8"/>
  <c r="J52" i="8" s="1"/>
  <c r="G53" i="8"/>
  <c r="J53" i="8" s="1"/>
  <c r="G54" i="8"/>
  <c r="G55" i="8"/>
  <c r="J55" i="8" s="1"/>
  <c r="G56" i="8"/>
  <c r="J56" i="8" s="1"/>
  <c r="G57" i="8"/>
  <c r="J57" i="8" s="1"/>
  <c r="G58" i="8"/>
  <c r="G59" i="8"/>
  <c r="J59" i="8" s="1"/>
  <c r="G60" i="8"/>
  <c r="J60" i="8" s="1"/>
  <c r="G61" i="8"/>
  <c r="J61" i="8" s="1"/>
  <c r="G62" i="8"/>
  <c r="G63" i="8"/>
  <c r="J63" i="8" s="1"/>
  <c r="G64" i="8"/>
  <c r="J64" i="8" s="1"/>
  <c r="G65" i="8"/>
  <c r="J65" i="8" s="1"/>
  <c r="G66" i="8"/>
  <c r="G67" i="8"/>
  <c r="J67" i="8" s="1"/>
  <c r="G68" i="8"/>
  <c r="J68" i="8" s="1"/>
  <c r="G69" i="8"/>
  <c r="J69" i="8" s="1"/>
  <c r="G70" i="8"/>
  <c r="G71" i="8"/>
  <c r="J71" i="8" s="1"/>
  <c r="G72" i="8"/>
  <c r="J72" i="8" s="1"/>
  <c r="G73" i="8"/>
  <c r="J73" i="8" s="1"/>
  <c r="G74" i="8"/>
  <c r="G75" i="8"/>
  <c r="J75" i="8" s="1"/>
  <c r="G76" i="8"/>
  <c r="J76" i="8" s="1"/>
  <c r="G77" i="8"/>
  <c r="J77" i="8" s="1"/>
  <c r="G78" i="8"/>
  <c r="G79" i="8"/>
  <c r="J79" i="8" s="1"/>
  <c r="G80" i="8"/>
  <c r="J80" i="8" s="1"/>
  <c r="G81" i="8"/>
  <c r="J81" i="8" s="1"/>
  <c r="G82" i="8"/>
  <c r="G83" i="8"/>
  <c r="J83" i="8" s="1"/>
  <c r="G84" i="8"/>
  <c r="J84" i="8" s="1"/>
  <c r="G85" i="8"/>
  <c r="J85" i="8" s="1"/>
  <c r="G86" i="8"/>
  <c r="G87" i="8"/>
  <c r="J87" i="8" s="1"/>
  <c r="G88" i="8"/>
  <c r="J88" i="8" s="1"/>
  <c r="G89" i="8"/>
  <c r="J89" i="8" s="1"/>
  <c r="G90" i="8"/>
  <c r="G91" i="8"/>
  <c r="J91" i="8" s="1"/>
  <c r="G92" i="8"/>
  <c r="J92" i="8" s="1"/>
  <c r="G93" i="8"/>
  <c r="J93" i="8" s="1"/>
  <c r="G94" i="8"/>
  <c r="G95" i="8"/>
  <c r="J95" i="8" s="1"/>
  <c r="G96" i="8"/>
  <c r="J96" i="8" s="1"/>
  <c r="G97" i="8"/>
  <c r="J97" i="8" s="1"/>
  <c r="G98" i="8"/>
  <c r="G99" i="8"/>
  <c r="J99" i="8" s="1"/>
  <c r="G100" i="8"/>
  <c r="J100" i="8" s="1"/>
  <c r="G101" i="8"/>
  <c r="J101" i="8" s="1"/>
  <c r="G102" i="8"/>
  <c r="G103" i="8"/>
  <c r="J103" i="8" s="1"/>
  <c r="G104" i="8"/>
  <c r="J104" i="8" s="1"/>
  <c r="G105" i="8"/>
  <c r="J105" i="8" s="1"/>
  <c r="G106" i="8"/>
  <c r="G107" i="8"/>
  <c r="J107" i="8" s="1"/>
  <c r="G108" i="8"/>
  <c r="J108" i="8" s="1"/>
  <c r="G109" i="8"/>
  <c r="J109" i="8" s="1"/>
  <c r="G110" i="8"/>
  <c r="G111" i="8"/>
  <c r="J111" i="8" s="1"/>
  <c r="G112" i="8"/>
  <c r="J112" i="8" s="1"/>
  <c r="G113" i="8"/>
  <c r="J113" i="8" s="1"/>
  <c r="G114" i="8"/>
  <c r="G115" i="8"/>
  <c r="J115" i="8" s="1"/>
  <c r="G116" i="8"/>
  <c r="J116" i="8" s="1"/>
  <c r="G117" i="8"/>
  <c r="J117" i="8" s="1"/>
  <c r="G118" i="8"/>
  <c r="G119" i="8"/>
  <c r="J119" i="8" s="1"/>
  <c r="G120" i="8"/>
  <c r="J120" i="8" s="1"/>
  <c r="G121" i="8"/>
  <c r="J121" i="8" s="1"/>
  <c r="G122" i="8"/>
  <c r="G123" i="8"/>
  <c r="J123" i="8" s="1"/>
  <c r="G124" i="8"/>
  <c r="J124" i="8" s="1"/>
  <c r="G125" i="8"/>
  <c r="J125" i="8" s="1"/>
  <c r="G126" i="8"/>
  <c r="G127" i="8"/>
  <c r="J127" i="8" s="1"/>
  <c r="G128" i="8"/>
  <c r="J128" i="8" s="1"/>
  <c r="G129" i="8"/>
  <c r="J129" i="8" s="1"/>
  <c r="G130" i="8"/>
  <c r="G131" i="8"/>
  <c r="J131" i="8" s="1"/>
  <c r="G132" i="8"/>
  <c r="J132" i="8" s="1"/>
  <c r="G133" i="8"/>
  <c r="J133" i="8" s="1"/>
  <c r="G134" i="8"/>
  <c r="G135" i="8"/>
  <c r="J135" i="8" s="1"/>
  <c r="G136" i="8"/>
  <c r="J136" i="8" s="1"/>
  <c r="G137" i="8"/>
  <c r="J137" i="8" s="1"/>
  <c r="G138" i="8"/>
  <c r="G139" i="8"/>
  <c r="J139" i="8" s="1"/>
  <c r="G140" i="8"/>
  <c r="J140" i="8" s="1"/>
  <c r="G141" i="8"/>
  <c r="J141" i="8" s="1"/>
  <c r="G142" i="8"/>
  <c r="G143" i="8"/>
  <c r="J143" i="8" s="1"/>
  <c r="G144" i="8"/>
  <c r="J144" i="8" s="1"/>
  <c r="G145" i="8"/>
  <c r="J145" i="8" s="1"/>
  <c r="G146" i="8"/>
  <c r="G147" i="8"/>
  <c r="J147" i="8" s="1"/>
  <c r="G148" i="8"/>
  <c r="J148" i="8" s="1"/>
  <c r="G149" i="8"/>
  <c r="J149" i="8" s="1"/>
  <c r="G150" i="8"/>
  <c r="G151" i="8"/>
  <c r="J151" i="8" s="1"/>
  <c r="G152" i="8"/>
  <c r="J152" i="8" s="1"/>
  <c r="G153" i="8"/>
  <c r="J153" i="8" s="1"/>
  <c r="G154" i="8"/>
  <c r="G155" i="8"/>
  <c r="J155" i="8" s="1"/>
  <c r="G156" i="8"/>
  <c r="J156" i="8" s="1"/>
  <c r="G157" i="8"/>
  <c r="J157" i="8" s="1"/>
  <c r="G158" i="8"/>
  <c r="G159" i="8"/>
  <c r="J159" i="8" s="1"/>
  <c r="G160" i="8"/>
  <c r="J160" i="8" s="1"/>
  <c r="G161" i="8"/>
  <c r="J161" i="8" s="1"/>
  <c r="G162" i="8"/>
  <c r="G163" i="8"/>
  <c r="J163" i="8" s="1"/>
  <c r="G164" i="8"/>
  <c r="J164" i="8" s="1"/>
  <c r="G165" i="8"/>
  <c r="J165" i="8" s="1"/>
  <c r="G166" i="8"/>
  <c r="G167" i="8"/>
  <c r="J167" i="8" s="1"/>
  <c r="G168" i="8"/>
  <c r="J168" i="8" s="1"/>
  <c r="G169" i="8"/>
  <c r="J169" i="8" s="1"/>
  <c r="G170" i="8"/>
  <c r="G171" i="8"/>
  <c r="J171" i="8" s="1"/>
  <c r="G172" i="8"/>
  <c r="J172" i="8" s="1"/>
  <c r="G173" i="8"/>
  <c r="J173" i="8" s="1"/>
  <c r="G174" i="8"/>
  <c r="G175" i="8"/>
  <c r="J175" i="8" s="1"/>
  <c r="G176" i="8"/>
  <c r="J176" i="8" s="1"/>
  <c r="G177" i="8"/>
  <c r="J177" i="8" s="1"/>
  <c r="G178" i="8"/>
  <c r="G179" i="8"/>
  <c r="J179" i="8" s="1"/>
  <c r="G180" i="8"/>
  <c r="J180" i="8" s="1"/>
  <c r="G181" i="8"/>
  <c r="J181" i="8" s="1"/>
  <c r="G182" i="8"/>
  <c r="G183" i="8"/>
  <c r="J183" i="8" s="1"/>
  <c r="G184" i="8"/>
  <c r="J184" i="8" s="1"/>
  <c r="G185" i="8"/>
  <c r="J185" i="8" s="1"/>
  <c r="G186" i="8"/>
  <c r="G187" i="8"/>
  <c r="J187" i="8" s="1"/>
  <c r="G188" i="8"/>
  <c r="J188" i="8" s="1"/>
  <c r="G189" i="8"/>
  <c r="J189" i="8" s="1"/>
  <c r="G190" i="8"/>
  <c r="G191" i="8"/>
  <c r="J191" i="8" s="1"/>
  <c r="G192" i="8"/>
  <c r="J192" i="8" s="1"/>
  <c r="G193" i="8"/>
  <c r="J193" i="8" s="1"/>
  <c r="G194" i="8"/>
  <c r="G195" i="8"/>
  <c r="J195" i="8" s="1"/>
  <c r="G196" i="8"/>
  <c r="J196" i="8" s="1"/>
  <c r="G197" i="8"/>
  <c r="J197" i="8" s="1"/>
  <c r="G198" i="8"/>
  <c r="G199" i="8"/>
  <c r="J199" i="8" s="1"/>
  <c r="G200" i="8"/>
  <c r="J200" i="8" s="1"/>
  <c r="G201" i="8"/>
  <c r="J201" i="8" s="1"/>
  <c r="G202" i="8"/>
  <c r="G203" i="8"/>
  <c r="J203" i="8" s="1"/>
  <c r="G204" i="8"/>
  <c r="J204" i="8" s="1"/>
  <c r="G205" i="8"/>
  <c r="J205" i="8" s="1"/>
  <c r="G206" i="8"/>
  <c r="G207" i="8"/>
  <c r="J207" i="8" s="1"/>
  <c r="G208" i="8"/>
  <c r="J208" i="8" s="1"/>
  <c r="G209" i="8"/>
  <c r="J209" i="8" s="1"/>
  <c r="G210" i="8"/>
  <c r="G211" i="8"/>
  <c r="J211" i="8" s="1"/>
  <c r="G212" i="8"/>
  <c r="J212" i="8" s="1"/>
  <c r="G213" i="8"/>
  <c r="J213" i="8" s="1"/>
  <c r="G214" i="8"/>
  <c r="G215" i="8"/>
  <c r="J215" i="8" s="1"/>
  <c r="G216" i="8"/>
  <c r="J216" i="8" s="1"/>
  <c r="G217" i="8"/>
  <c r="J217" i="8" s="1"/>
  <c r="G218" i="8"/>
  <c r="G219" i="8"/>
  <c r="J219" i="8" s="1"/>
  <c r="G220" i="8"/>
  <c r="J220" i="8" s="1"/>
  <c r="G221" i="8"/>
  <c r="J221" i="8" s="1"/>
  <c r="G222" i="8"/>
  <c r="G223" i="8"/>
  <c r="J223" i="8" s="1"/>
  <c r="G224" i="8"/>
  <c r="J224" i="8" s="1"/>
  <c r="G225" i="8"/>
  <c r="J225" i="8" s="1"/>
  <c r="G226" i="8"/>
  <c r="G227" i="8"/>
  <c r="J227" i="8" s="1"/>
  <c r="G228" i="8"/>
  <c r="J228" i="8" s="1"/>
  <c r="G229" i="8"/>
  <c r="J229" i="8" s="1"/>
  <c r="G230" i="8"/>
  <c r="G231" i="8"/>
  <c r="J231" i="8" s="1"/>
  <c r="G232" i="8"/>
  <c r="J232" i="8" s="1"/>
  <c r="G233" i="8"/>
  <c r="J233" i="8" s="1"/>
  <c r="G234" i="8"/>
  <c r="G235" i="8"/>
  <c r="J235" i="8" s="1"/>
  <c r="G236" i="8"/>
  <c r="J236" i="8" s="1"/>
  <c r="G237" i="8"/>
  <c r="J237" i="8" s="1"/>
  <c r="G238" i="8"/>
  <c r="G239" i="8"/>
  <c r="J239" i="8" s="1"/>
  <c r="G240" i="8"/>
  <c r="J240" i="8" s="1"/>
  <c r="G241" i="8"/>
  <c r="J241" i="8" s="1"/>
  <c r="G242" i="8"/>
  <c r="G243" i="8"/>
  <c r="J243" i="8" s="1"/>
  <c r="G244" i="8"/>
  <c r="J244" i="8" s="1"/>
  <c r="G245" i="8"/>
  <c r="J245" i="8" s="1"/>
  <c r="G246" i="8"/>
  <c r="G247" i="8"/>
  <c r="J247" i="8" s="1"/>
  <c r="G248" i="8"/>
  <c r="J248" i="8" s="1"/>
  <c r="G249" i="8"/>
  <c r="J249" i="8" s="1"/>
  <c r="G250" i="8"/>
  <c r="G251" i="8"/>
  <c r="J251" i="8" s="1"/>
  <c r="G252" i="8"/>
  <c r="J252" i="8" s="1"/>
  <c r="G253" i="8"/>
  <c r="J253" i="8" s="1"/>
  <c r="G254" i="8"/>
  <c r="G255" i="8"/>
  <c r="J255" i="8" s="1"/>
  <c r="G256" i="8"/>
  <c r="J256" i="8" s="1"/>
  <c r="G257" i="8"/>
  <c r="J257" i="8" s="1"/>
  <c r="G258" i="8"/>
  <c r="G259" i="8"/>
  <c r="J259" i="8" s="1"/>
  <c r="G260" i="8"/>
  <c r="J260" i="8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H3" i="7"/>
  <c r="H4" i="7"/>
  <c r="H5" i="7"/>
  <c r="H6" i="7"/>
  <c r="J6" i="7" s="1"/>
  <c r="H7" i="7"/>
  <c r="H8" i="7"/>
  <c r="H9" i="7"/>
  <c r="H10" i="7"/>
  <c r="J10" i="7" s="1"/>
  <c r="H11" i="7"/>
  <c r="H12" i="7"/>
  <c r="H13" i="7"/>
  <c r="H14" i="7"/>
  <c r="J14" i="7" s="1"/>
  <c r="H15" i="7"/>
  <c r="H16" i="7"/>
  <c r="H17" i="7"/>
  <c r="H18" i="7"/>
  <c r="J18" i="7" s="1"/>
  <c r="H19" i="7"/>
  <c r="H20" i="7"/>
  <c r="H21" i="7"/>
  <c r="H22" i="7"/>
  <c r="J22" i="7" s="1"/>
  <c r="H23" i="7"/>
  <c r="H24" i="7"/>
  <c r="H25" i="7"/>
  <c r="H26" i="7"/>
  <c r="J26" i="7" s="1"/>
  <c r="H27" i="7"/>
  <c r="H28" i="7"/>
  <c r="H29" i="7"/>
  <c r="H30" i="7"/>
  <c r="J30" i="7" s="1"/>
  <c r="H31" i="7"/>
  <c r="H32" i="7"/>
  <c r="H33" i="7"/>
  <c r="H34" i="7"/>
  <c r="J34" i="7" s="1"/>
  <c r="H35" i="7"/>
  <c r="H36" i="7"/>
  <c r="H37" i="7"/>
  <c r="H38" i="7"/>
  <c r="J38" i="7" s="1"/>
  <c r="H39" i="7"/>
  <c r="H40" i="7"/>
  <c r="H41" i="7"/>
  <c r="H42" i="7"/>
  <c r="J42" i="7" s="1"/>
  <c r="H43" i="7"/>
  <c r="H44" i="7"/>
  <c r="H45" i="7"/>
  <c r="H46" i="7"/>
  <c r="J46" i="7" s="1"/>
  <c r="H47" i="7"/>
  <c r="H48" i="7"/>
  <c r="H49" i="7"/>
  <c r="H50" i="7"/>
  <c r="J50" i="7" s="1"/>
  <c r="H51" i="7"/>
  <c r="H52" i="7"/>
  <c r="H53" i="7"/>
  <c r="H54" i="7"/>
  <c r="J54" i="7" s="1"/>
  <c r="H55" i="7"/>
  <c r="H56" i="7"/>
  <c r="H57" i="7"/>
  <c r="H58" i="7"/>
  <c r="J58" i="7" s="1"/>
  <c r="H59" i="7"/>
  <c r="H60" i="7"/>
  <c r="H61" i="7"/>
  <c r="H62" i="7"/>
  <c r="J62" i="7" s="1"/>
  <c r="H63" i="7"/>
  <c r="H64" i="7"/>
  <c r="H65" i="7"/>
  <c r="H66" i="7"/>
  <c r="J66" i="7" s="1"/>
  <c r="H67" i="7"/>
  <c r="H68" i="7"/>
  <c r="H69" i="7"/>
  <c r="H70" i="7"/>
  <c r="J70" i="7" s="1"/>
  <c r="H71" i="7"/>
  <c r="H72" i="7"/>
  <c r="H73" i="7"/>
  <c r="H74" i="7"/>
  <c r="J74" i="7" s="1"/>
  <c r="H75" i="7"/>
  <c r="H76" i="7"/>
  <c r="H77" i="7"/>
  <c r="H78" i="7"/>
  <c r="J78" i="7" s="1"/>
  <c r="H79" i="7"/>
  <c r="H80" i="7"/>
  <c r="H81" i="7"/>
  <c r="H82" i="7"/>
  <c r="J82" i="7" s="1"/>
  <c r="H83" i="7"/>
  <c r="H84" i="7"/>
  <c r="H85" i="7"/>
  <c r="H86" i="7"/>
  <c r="J86" i="7" s="1"/>
  <c r="H87" i="7"/>
  <c r="H88" i="7"/>
  <c r="H89" i="7"/>
  <c r="H90" i="7"/>
  <c r="J90" i="7" s="1"/>
  <c r="H91" i="7"/>
  <c r="H92" i="7"/>
  <c r="H93" i="7"/>
  <c r="H94" i="7"/>
  <c r="J94" i="7" s="1"/>
  <c r="H95" i="7"/>
  <c r="H96" i="7"/>
  <c r="H97" i="7"/>
  <c r="H98" i="7"/>
  <c r="J98" i="7" s="1"/>
  <c r="H99" i="7"/>
  <c r="H100" i="7"/>
  <c r="H101" i="7"/>
  <c r="H102" i="7"/>
  <c r="J102" i="7" s="1"/>
  <c r="H103" i="7"/>
  <c r="H104" i="7"/>
  <c r="H105" i="7"/>
  <c r="H106" i="7"/>
  <c r="J106" i="7" s="1"/>
  <c r="H107" i="7"/>
  <c r="H108" i="7"/>
  <c r="H109" i="7"/>
  <c r="H110" i="7"/>
  <c r="J110" i="7" s="1"/>
  <c r="H111" i="7"/>
  <c r="H112" i="7"/>
  <c r="H113" i="7"/>
  <c r="H114" i="7"/>
  <c r="J114" i="7" s="1"/>
  <c r="H115" i="7"/>
  <c r="H116" i="7"/>
  <c r="H117" i="7"/>
  <c r="H118" i="7"/>
  <c r="J118" i="7" s="1"/>
  <c r="H119" i="7"/>
  <c r="H120" i="7"/>
  <c r="H121" i="7"/>
  <c r="H122" i="7"/>
  <c r="J122" i="7" s="1"/>
  <c r="H123" i="7"/>
  <c r="H124" i="7"/>
  <c r="H125" i="7"/>
  <c r="H126" i="7"/>
  <c r="J126" i="7" s="1"/>
  <c r="H127" i="7"/>
  <c r="H128" i="7"/>
  <c r="H129" i="7"/>
  <c r="H130" i="7"/>
  <c r="J130" i="7" s="1"/>
  <c r="H131" i="7"/>
  <c r="H132" i="7"/>
  <c r="H133" i="7"/>
  <c r="H134" i="7"/>
  <c r="J134" i="7" s="1"/>
  <c r="H135" i="7"/>
  <c r="H136" i="7"/>
  <c r="H137" i="7"/>
  <c r="H138" i="7"/>
  <c r="J138" i="7" s="1"/>
  <c r="H139" i="7"/>
  <c r="H140" i="7"/>
  <c r="H141" i="7"/>
  <c r="H142" i="7"/>
  <c r="J142" i="7" s="1"/>
  <c r="H143" i="7"/>
  <c r="H144" i="7"/>
  <c r="H145" i="7"/>
  <c r="H146" i="7"/>
  <c r="J146" i="7" s="1"/>
  <c r="H147" i="7"/>
  <c r="H148" i="7"/>
  <c r="H149" i="7"/>
  <c r="H150" i="7"/>
  <c r="J150" i="7" s="1"/>
  <c r="H151" i="7"/>
  <c r="H152" i="7"/>
  <c r="H153" i="7"/>
  <c r="H154" i="7"/>
  <c r="J154" i="7" s="1"/>
  <c r="H155" i="7"/>
  <c r="H156" i="7"/>
  <c r="H157" i="7"/>
  <c r="H158" i="7"/>
  <c r="J158" i="7" s="1"/>
  <c r="H159" i="7"/>
  <c r="H160" i="7"/>
  <c r="H161" i="7"/>
  <c r="H162" i="7"/>
  <c r="J162" i="7" s="1"/>
  <c r="H163" i="7"/>
  <c r="H164" i="7"/>
  <c r="H165" i="7"/>
  <c r="H166" i="7"/>
  <c r="J166" i="7" s="1"/>
  <c r="H167" i="7"/>
  <c r="H168" i="7"/>
  <c r="H169" i="7"/>
  <c r="H170" i="7"/>
  <c r="J170" i="7" s="1"/>
  <c r="H171" i="7"/>
  <c r="H172" i="7"/>
  <c r="H173" i="7"/>
  <c r="H174" i="7"/>
  <c r="J174" i="7" s="1"/>
  <c r="H175" i="7"/>
  <c r="H176" i="7"/>
  <c r="H177" i="7"/>
  <c r="H178" i="7"/>
  <c r="J178" i="7" s="1"/>
  <c r="H179" i="7"/>
  <c r="H180" i="7"/>
  <c r="H181" i="7"/>
  <c r="H182" i="7"/>
  <c r="J182" i="7" s="1"/>
  <c r="H183" i="7"/>
  <c r="H184" i="7"/>
  <c r="H185" i="7"/>
  <c r="H186" i="7"/>
  <c r="J186" i="7" s="1"/>
  <c r="H187" i="7"/>
  <c r="H188" i="7"/>
  <c r="H189" i="7"/>
  <c r="H190" i="7"/>
  <c r="J190" i="7" s="1"/>
  <c r="H191" i="7"/>
  <c r="H192" i="7"/>
  <c r="H193" i="7"/>
  <c r="H194" i="7"/>
  <c r="J194" i="7" s="1"/>
  <c r="H195" i="7"/>
  <c r="H196" i="7"/>
  <c r="H197" i="7"/>
  <c r="H198" i="7"/>
  <c r="J198" i="7" s="1"/>
  <c r="H199" i="7"/>
  <c r="H200" i="7"/>
  <c r="H201" i="7"/>
  <c r="H202" i="7"/>
  <c r="J202" i="7" s="1"/>
  <c r="H203" i="7"/>
  <c r="H204" i="7"/>
  <c r="H205" i="7"/>
  <c r="H206" i="7"/>
  <c r="J206" i="7" s="1"/>
  <c r="H207" i="7"/>
  <c r="H208" i="7"/>
  <c r="H209" i="7"/>
  <c r="H210" i="7"/>
  <c r="J210" i="7" s="1"/>
  <c r="H211" i="7"/>
  <c r="H212" i="7"/>
  <c r="H213" i="7"/>
  <c r="H214" i="7"/>
  <c r="J214" i="7" s="1"/>
  <c r="H215" i="7"/>
  <c r="H216" i="7"/>
  <c r="H217" i="7"/>
  <c r="H218" i="7"/>
  <c r="J218" i="7" s="1"/>
  <c r="H219" i="7"/>
  <c r="H220" i="7"/>
  <c r="H221" i="7"/>
  <c r="H222" i="7"/>
  <c r="J222" i="7" s="1"/>
  <c r="H223" i="7"/>
  <c r="H224" i="7"/>
  <c r="H225" i="7"/>
  <c r="H226" i="7"/>
  <c r="J226" i="7" s="1"/>
  <c r="H227" i="7"/>
  <c r="H228" i="7"/>
  <c r="H229" i="7"/>
  <c r="H230" i="7"/>
  <c r="J230" i="7" s="1"/>
  <c r="H231" i="7"/>
  <c r="H232" i="7"/>
  <c r="H233" i="7"/>
  <c r="H234" i="7"/>
  <c r="J234" i="7" s="1"/>
  <c r="H235" i="7"/>
  <c r="H236" i="7"/>
  <c r="H237" i="7"/>
  <c r="H238" i="7"/>
  <c r="J238" i="7" s="1"/>
  <c r="H239" i="7"/>
  <c r="H240" i="7"/>
  <c r="H241" i="7"/>
  <c r="H242" i="7"/>
  <c r="J242" i="7" s="1"/>
  <c r="H243" i="7"/>
  <c r="H244" i="7"/>
  <c r="H245" i="7"/>
  <c r="H246" i="7"/>
  <c r="J246" i="7" s="1"/>
  <c r="H247" i="7"/>
  <c r="H248" i="7"/>
  <c r="H249" i="7"/>
  <c r="H250" i="7"/>
  <c r="J250" i="7" s="1"/>
  <c r="H251" i="7"/>
  <c r="H252" i="7"/>
  <c r="H253" i="7"/>
  <c r="H254" i="7"/>
  <c r="J254" i="7" s="1"/>
  <c r="H255" i="7"/>
  <c r="H256" i="7"/>
  <c r="H257" i="7"/>
  <c r="H258" i="7"/>
  <c r="J258" i="7" s="1"/>
  <c r="H259" i="7"/>
  <c r="H260" i="7"/>
  <c r="G3" i="7"/>
  <c r="J3" i="7" s="1"/>
  <c r="G4" i="7"/>
  <c r="J4" i="7" s="1"/>
  <c r="G5" i="7"/>
  <c r="J5" i="7" s="1"/>
  <c r="G6" i="7"/>
  <c r="G7" i="7"/>
  <c r="J7" i="7" s="1"/>
  <c r="G8" i="7"/>
  <c r="J8" i="7" s="1"/>
  <c r="G9" i="7"/>
  <c r="J9" i="7" s="1"/>
  <c r="G10" i="7"/>
  <c r="G11" i="7"/>
  <c r="J11" i="7" s="1"/>
  <c r="G12" i="7"/>
  <c r="J12" i="7" s="1"/>
  <c r="G13" i="7"/>
  <c r="J13" i="7" s="1"/>
  <c r="G14" i="7"/>
  <c r="G15" i="7"/>
  <c r="J15" i="7" s="1"/>
  <c r="G16" i="7"/>
  <c r="J16" i="7" s="1"/>
  <c r="G17" i="7"/>
  <c r="J17" i="7" s="1"/>
  <c r="G18" i="7"/>
  <c r="G19" i="7"/>
  <c r="J19" i="7" s="1"/>
  <c r="G20" i="7"/>
  <c r="J20" i="7" s="1"/>
  <c r="G21" i="7"/>
  <c r="J21" i="7" s="1"/>
  <c r="G22" i="7"/>
  <c r="G23" i="7"/>
  <c r="J23" i="7" s="1"/>
  <c r="G24" i="7"/>
  <c r="J24" i="7" s="1"/>
  <c r="G25" i="7"/>
  <c r="J25" i="7" s="1"/>
  <c r="G26" i="7"/>
  <c r="G27" i="7"/>
  <c r="J27" i="7" s="1"/>
  <c r="G28" i="7"/>
  <c r="J28" i="7" s="1"/>
  <c r="G29" i="7"/>
  <c r="J29" i="7" s="1"/>
  <c r="G30" i="7"/>
  <c r="G31" i="7"/>
  <c r="J31" i="7" s="1"/>
  <c r="G32" i="7"/>
  <c r="J32" i="7" s="1"/>
  <c r="G33" i="7"/>
  <c r="J33" i="7" s="1"/>
  <c r="G34" i="7"/>
  <c r="G35" i="7"/>
  <c r="J35" i="7" s="1"/>
  <c r="G36" i="7"/>
  <c r="J36" i="7" s="1"/>
  <c r="G37" i="7"/>
  <c r="J37" i="7" s="1"/>
  <c r="G38" i="7"/>
  <c r="G39" i="7"/>
  <c r="J39" i="7" s="1"/>
  <c r="G40" i="7"/>
  <c r="J40" i="7" s="1"/>
  <c r="G41" i="7"/>
  <c r="J41" i="7" s="1"/>
  <c r="G42" i="7"/>
  <c r="G43" i="7"/>
  <c r="J43" i="7" s="1"/>
  <c r="G44" i="7"/>
  <c r="J44" i="7" s="1"/>
  <c r="G45" i="7"/>
  <c r="J45" i="7" s="1"/>
  <c r="G46" i="7"/>
  <c r="G47" i="7"/>
  <c r="J47" i="7" s="1"/>
  <c r="G48" i="7"/>
  <c r="J48" i="7" s="1"/>
  <c r="G49" i="7"/>
  <c r="J49" i="7" s="1"/>
  <c r="G50" i="7"/>
  <c r="G51" i="7"/>
  <c r="J51" i="7" s="1"/>
  <c r="G52" i="7"/>
  <c r="J52" i="7" s="1"/>
  <c r="G53" i="7"/>
  <c r="J53" i="7" s="1"/>
  <c r="G54" i="7"/>
  <c r="G55" i="7"/>
  <c r="J55" i="7" s="1"/>
  <c r="G56" i="7"/>
  <c r="J56" i="7" s="1"/>
  <c r="G57" i="7"/>
  <c r="J57" i="7" s="1"/>
  <c r="G58" i="7"/>
  <c r="G59" i="7"/>
  <c r="J59" i="7" s="1"/>
  <c r="G60" i="7"/>
  <c r="J60" i="7" s="1"/>
  <c r="G61" i="7"/>
  <c r="J61" i="7" s="1"/>
  <c r="G62" i="7"/>
  <c r="G63" i="7"/>
  <c r="J63" i="7" s="1"/>
  <c r="G64" i="7"/>
  <c r="J64" i="7" s="1"/>
  <c r="G65" i="7"/>
  <c r="J65" i="7" s="1"/>
  <c r="G66" i="7"/>
  <c r="G67" i="7"/>
  <c r="J67" i="7" s="1"/>
  <c r="G68" i="7"/>
  <c r="J68" i="7" s="1"/>
  <c r="G69" i="7"/>
  <c r="J69" i="7" s="1"/>
  <c r="G70" i="7"/>
  <c r="G71" i="7"/>
  <c r="J71" i="7" s="1"/>
  <c r="G72" i="7"/>
  <c r="J72" i="7" s="1"/>
  <c r="G73" i="7"/>
  <c r="J73" i="7" s="1"/>
  <c r="G74" i="7"/>
  <c r="G75" i="7"/>
  <c r="J75" i="7" s="1"/>
  <c r="G76" i="7"/>
  <c r="J76" i="7" s="1"/>
  <c r="G77" i="7"/>
  <c r="J77" i="7" s="1"/>
  <c r="G78" i="7"/>
  <c r="G79" i="7"/>
  <c r="J79" i="7" s="1"/>
  <c r="G80" i="7"/>
  <c r="J80" i="7" s="1"/>
  <c r="G81" i="7"/>
  <c r="J81" i="7" s="1"/>
  <c r="G82" i="7"/>
  <c r="G83" i="7"/>
  <c r="J83" i="7" s="1"/>
  <c r="G84" i="7"/>
  <c r="J84" i="7" s="1"/>
  <c r="G85" i="7"/>
  <c r="J85" i="7" s="1"/>
  <c r="G86" i="7"/>
  <c r="G87" i="7"/>
  <c r="J87" i="7" s="1"/>
  <c r="G88" i="7"/>
  <c r="J88" i="7" s="1"/>
  <c r="G89" i="7"/>
  <c r="J89" i="7" s="1"/>
  <c r="G90" i="7"/>
  <c r="G91" i="7"/>
  <c r="J91" i="7" s="1"/>
  <c r="G92" i="7"/>
  <c r="J92" i="7" s="1"/>
  <c r="G93" i="7"/>
  <c r="J93" i="7" s="1"/>
  <c r="G94" i="7"/>
  <c r="G95" i="7"/>
  <c r="J95" i="7" s="1"/>
  <c r="G96" i="7"/>
  <c r="J96" i="7" s="1"/>
  <c r="G97" i="7"/>
  <c r="J97" i="7" s="1"/>
  <c r="G98" i="7"/>
  <c r="G99" i="7"/>
  <c r="J99" i="7" s="1"/>
  <c r="G100" i="7"/>
  <c r="J100" i="7" s="1"/>
  <c r="G101" i="7"/>
  <c r="J101" i="7" s="1"/>
  <c r="G102" i="7"/>
  <c r="G103" i="7"/>
  <c r="J103" i="7" s="1"/>
  <c r="G104" i="7"/>
  <c r="J104" i="7" s="1"/>
  <c r="G105" i="7"/>
  <c r="J105" i="7" s="1"/>
  <c r="G106" i="7"/>
  <c r="G107" i="7"/>
  <c r="J107" i="7" s="1"/>
  <c r="G108" i="7"/>
  <c r="J108" i="7" s="1"/>
  <c r="G109" i="7"/>
  <c r="J109" i="7" s="1"/>
  <c r="G110" i="7"/>
  <c r="G111" i="7"/>
  <c r="J111" i="7" s="1"/>
  <c r="G112" i="7"/>
  <c r="J112" i="7" s="1"/>
  <c r="G113" i="7"/>
  <c r="J113" i="7" s="1"/>
  <c r="G114" i="7"/>
  <c r="G115" i="7"/>
  <c r="J115" i="7" s="1"/>
  <c r="G116" i="7"/>
  <c r="J116" i="7" s="1"/>
  <c r="G117" i="7"/>
  <c r="J117" i="7" s="1"/>
  <c r="G118" i="7"/>
  <c r="G119" i="7"/>
  <c r="J119" i="7" s="1"/>
  <c r="G120" i="7"/>
  <c r="J120" i="7" s="1"/>
  <c r="G121" i="7"/>
  <c r="J121" i="7" s="1"/>
  <c r="G122" i="7"/>
  <c r="G123" i="7"/>
  <c r="J123" i="7" s="1"/>
  <c r="G124" i="7"/>
  <c r="J124" i="7" s="1"/>
  <c r="G125" i="7"/>
  <c r="J125" i="7" s="1"/>
  <c r="G126" i="7"/>
  <c r="G127" i="7"/>
  <c r="J127" i="7" s="1"/>
  <c r="G128" i="7"/>
  <c r="J128" i="7" s="1"/>
  <c r="G129" i="7"/>
  <c r="J129" i="7" s="1"/>
  <c r="G130" i="7"/>
  <c r="G131" i="7"/>
  <c r="J131" i="7" s="1"/>
  <c r="G132" i="7"/>
  <c r="J132" i="7" s="1"/>
  <c r="G133" i="7"/>
  <c r="J133" i="7" s="1"/>
  <c r="G134" i="7"/>
  <c r="G135" i="7"/>
  <c r="J135" i="7" s="1"/>
  <c r="G136" i="7"/>
  <c r="J136" i="7" s="1"/>
  <c r="G137" i="7"/>
  <c r="J137" i="7" s="1"/>
  <c r="G138" i="7"/>
  <c r="G139" i="7"/>
  <c r="J139" i="7" s="1"/>
  <c r="G140" i="7"/>
  <c r="J140" i="7" s="1"/>
  <c r="G141" i="7"/>
  <c r="J141" i="7" s="1"/>
  <c r="G142" i="7"/>
  <c r="G143" i="7"/>
  <c r="J143" i="7" s="1"/>
  <c r="G144" i="7"/>
  <c r="J144" i="7" s="1"/>
  <c r="G145" i="7"/>
  <c r="J145" i="7" s="1"/>
  <c r="G146" i="7"/>
  <c r="G147" i="7"/>
  <c r="J147" i="7" s="1"/>
  <c r="G148" i="7"/>
  <c r="J148" i="7" s="1"/>
  <c r="G149" i="7"/>
  <c r="J149" i="7" s="1"/>
  <c r="G150" i="7"/>
  <c r="G151" i="7"/>
  <c r="J151" i="7" s="1"/>
  <c r="G152" i="7"/>
  <c r="J152" i="7" s="1"/>
  <c r="G153" i="7"/>
  <c r="J153" i="7" s="1"/>
  <c r="G154" i="7"/>
  <c r="G155" i="7"/>
  <c r="J155" i="7" s="1"/>
  <c r="G156" i="7"/>
  <c r="J156" i="7" s="1"/>
  <c r="G157" i="7"/>
  <c r="J157" i="7" s="1"/>
  <c r="G158" i="7"/>
  <c r="G159" i="7"/>
  <c r="J159" i="7" s="1"/>
  <c r="G160" i="7"/>
  <c r="J160" i="7" s="1"/>
  <c r="G161" i="7"/>
  <c r="J161" i="7" s="1"/>
  <c r="G162" i="7"/>
  <c r="G163" i="7"/>
  <c r="J163" i="7" s="1"/>
  <c r="G164" i="7"/>
  <c r="J164" i="7" s="1"/>
  <c r="G165" i="7"/>
  <c r="J165" i="7" s="1"/>
  <c r="G166" i="7"/>
  <c r="G167" i="7"/>
  <c r="J167" i="7" s="1"/>
  <c r="G168" i="7"/>
  <c r="J168" i="7" s="1"/>
  <c r="G169" i="7"/>
  <c r="J169" i="7" s="1"/>
  <c r="G170" i="7"/>
  <c r="G171" i="7"/>
  <c r="J171" i="7" s="1"/>
  <c r="G172" i="7"/>
  <c r="J172" i="7" s="1"/>
  <c r="G173" i="7"/>
  <c r="J173" i="7" s="1"/>
  <c r="G174" i="7"/>
  <c r="G175" i="7"/>
  <c r="J175" i="7" s="1"/>
  <c r="G176" i="7"/>
  <c r="J176" i="7" s="1"/>
  <c r="G177" i="7"/>
  <c r="J177" i="7" s="1"/>
  <c r="G178" i="7"/>
  <c r="G179" i="7"/>
  <c r="J179" i="7" s="1"/>
  <c r="G180" i="7"/>
  <c r="J180" i="7" s="1"/>
  <c r="G181" i="7"/>
  <c r="J181" i="7" s="1"/>
  <c r="G182" i="7"/>
  <c r="G183" i="7"/>
  <c r="J183" i="7" s="1"/>
  <c r="G184" i="7"/>
  <c r="J184" i="7" s="1"/>
  <c r="G185" i="7"/>
  <c r="J185" i="7" s="1"/>
  <c r="G186" i="7"/>
  <c r="G187" i="7"/>
  <c r="J187" i="7" s="1"/>
  <c r="G188" i="7"/>
  <c r="J188" i="7" s="1"/>
  <c r="G189" i="7"/>
  <c r="J189" i="7" s="1"/>
  <c r="G190" i="7"/>
  <c r="G191" i="7"/>
  <c r="J191" i="7" s="1"/>
  <c r="G192" i="7"/>
  <c r="J192" i="7" s="1"/>
  <c r="G193" i="7"/>
  <c r="J193" i="7" s="1"/>
  <c r="G194" i="7"/>
  <c r="G195" i="7"/>
  <c r="J195" i="7" s="1"/>
  <c r="G196" i="7"/>
  <c r="J196" i="7" s="1"/>
  <c r="G197" i="7"/>
  <c r="J197" i="7" s="1"/>
  <c r="G198" i="7"/>
  <c r="G199" i="7"/>
  <c r="J199" i="7" s="1"/>
  <c r="G200" i="7"/>
  <c r="J200" i="7" s="1"/>
  <c r="G201" i="7"/>
  <c r="J201" i="7" s="1"/>
  <c r="G202" i="7"/>
  <c r="G203" i="7"/>
  <c r="J203" i="7" s="1"/>
  <c r="G204" i="7"/>
  <c r="J204" i="7" s="1"/>
  <c r="G205" i="7"/>
  <c r="J205" i="7" s="1"/>
  <c r="G206" i="7"/>
  <c r="G207" i="7"/>
  <c r="J207" i="7" s="1"/>
  <c r="G208" i="7"/>
  <c r="J208" i="7" s="1"/>
  <c r="G209" i="7"/>
  <c r="J209" i="7" s="1"/>
  <c r="G210" i="7"/>
  <c r="G211" i="7"/>
  <c r="J211" i="7" s="1"/>
  <c r="G212" i="7"/>
  <c r="J212" i="7" s="1"/>
  <c r="G213" i="7"/>
  <c r="J213" i="7" s="1"/>
  <c r="G214" i="7"/>
  <c r="G215" i="7"/>
  <c r="J215" i="7" s="1"/>
  <c r="G216" i="7"/>
  <c r="J216" i="7" s="1"/>
  <c r="G217" i="7"/>
  <c r="J217" i="7" s="1"/>
  <c r="G218" i="7"/>
  <c r="G219" i="7"/>
  <c r="J219" i="7" s="1"/>
  <c r="G220" i="7"/>
  <c r="J220" i="7" s="1"/>
  <c r="G221" i="7"/>
  <c r="J221" i="7" s="1"/>
  <c r="G222" i="7"/>
  <c r="G223" i="7"/>
  <c r="J223" i="7" s="1"/>
  <c r="G224" i="7"/>
  <c r="J224" i="7" s="1"/>
  <c r="G225" i="7"/>
  <c r="J225" i="7" s="1"/>
  <c r="G226" i="7"/>
  <c r="G227" i="7"/>
  <c r="J227" i="7" s="1"/>
  <c r="G228" i="7"/>
  <c r="J228" i="7" s="1"/>
  <c r="G229" i="7"/>
  <c r="J229" i="7" s="1"/>
  <c r="G230" i="7"/>
  <c r="G231" i="7"/>
  <c r="J231" i="7" s="1"/>
  <c r="G232" i="7"/>
  <c r="J232" i="7" s="1"/>
  <c r="G233" i="7"/>
  <c r="J233" i="7" s="1"/>
  <c r="G234" i="7"/>
  <c r="G235" i="7"/>
  <c r="J235" i="7" s="1"/>
  <c r="G236" i="7"/>
  <c r="J236" i="7" s="1"/>
  <c r="G237" i="7"/>
  <c r="J237" i="7" s="1"/>
  <c r="G238" i="7"/>
  <c r="G239" i="7"/>
  <c r="J239" i="7" s="1"/>
  <c r="G240" i="7"/>
  <c r="J240" i="7" s="1"/>
  <c r="G241" i="7"/>
  <c r="J241" i="7" s="1"/>
  <c r="G242" i="7"/>
  <c r="G243" i="7"/>
  <c r="J243" i="7" s="1"/>
  <c r="G244" i="7"/>
  <c r="J244" i="7" s="1"/>
  <c r="G245" i="7"/>
  <c r="J245" i="7" s="1"/>
  <c r="G246" i="7"/>
  <c r="G247" i="7"/>
  <c r="J247" i="7" s="1"/>
  <c r="G248" i="7"/>
  <c r="J248" i="7" s="1"/>
  <c r="G249" i="7"/>
  <c r="J249" i="7" s="1"/>
  <c r="G250" i="7"/>
  <c r="G251" i="7"/>
  <c r="J251" i="7" s="1"/>
  <c r="G252" i="7"/>
  <c r="J252" i="7" s="1"/>
  <c r="G253" i="7"/>
  <c r="J253" i="7" s="1"/>
  <c r="G254" i="7"/>
  <c r="G255" i="7"/>
  <c r="J255" i="7" s="1"/>
  <c r="G256" i="7"/>
  <c r="J256" i="7" s="1"/>
  <c r="G257" i="7"/>
  <c r="J257" i="7" s="1"/>
  <c r="G258" i="7"/>
  <c r="G259" i="7"/>
  <c r="J259" i="7" s="1"/>
  <c r="G260" i="7"/>
  <c r="J260" i="7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H3" i="6"/>
  <c r="H4" i="6"/>
  <c r="H5" i="6"/>
  <c r="H6" i="6"/>
  <c r="J6" i="6" s="1"/>
  <c r="H7" i="6"/>
  <c r="H8" i="6"/>
  <c r="H9" i="6"/>
  <c r="H10" i="6"/>
  <c r="J10" i="6" s="1"/>
  <c r="H11" i="6"/>
  <c r="H12" i="6"/>
  <c r="H13" i="6"/>
  <c r="H14" i="6"/>
  <c r="J14" i="6" s="1"/>
  <c r="H15" i="6"/>
  <c r="H16" i="6"/>
  <c r="H17" i="6"/>
  <c r="H18" i="6"/>
  <c r="J18" i="6" s="1"/>
  <c r="H19" i="6"/>
  <c r="H20" i="6"/>
  <c r="H21" i="6"/>
  <c r="H22" i="6"/>
  <c r="J22" i="6" s="1"/>
  <c r="H23" i="6"/>
  <c r="H24" i="6"/>
  <c r="H25" i="6"/>
  <c r="H26" i="6"/>
  <c r="J26" i="6" s="1"/>
  <c r="H27" i="6"/>
  <c r="H28" i="6"/>
  <c r="H29" i="6"/>
  <c r="H30" i="6"/>
  <c r="J30" i="6" s="1"/>
  <c r="H31" i="6"/>
  <c r="H32" i="6"/>
  <c r="H33" i="6"/>
  <c r="H34" i="6"/>
  <c r="J34" i="6" s="1"/>
  <c r="H35" i="6"/>
  <c r="H36" i="6"/>
  <c r="H37" i="6"/>
  <c r="H38" i="6"/>
  <c r="J38" i="6" s="1"/>
  <c r="H39" i="6"/>
  <c r="H40" i="6"/>
  <c r="H41" i="6"/>
  <c r="H42" i="6"/>
  <c r="J42" i="6" s="1"/>
  <c r="H43" i="6"/>
  <c r="H44" i="6"/>
  <c r="H45" i="6"/>
  <c r="H46" i="6"/>
  <c r="J46" i="6" s="1"/>
  <c r="H47" i="6"/>
  <c r="H48" i="6"/>
  <c r="H49" i="6"/>
  <c r="H50" i="6"/>
  <c r="J50" i="6" s="1"/>
  <c r="H51" i="6"/>
  <c r="H52" i="6"/>
  <c r="H53" i="6"/>
  <c r="H54" i="6"/>
  <c r="J54" i="6" s="1"/>
  <c r="H55" i="6"/>
  <c r="H56" i="6"/>
  <c r="H57" i="6"/>
  <c r="H58" i="6"/>
  <c r="J58" i="6" s="1"/>
  <c r="H59" i="6"/>
  <c r="H60" i="6"/>
  <c r="H61" i="6"/>
  <c r="H62" i="6"/>
  <c r="J62" i="6" s="1"/>
  <c r="H63" i="6"/>
  <c r="H64" i="6"/>
  <c r="H65" i="6"/>
  <c r="H66" i="6"/>
  <c r="J66" i="6" s="1"/>
  <c r="H67" i="6"/>
  <c r="H68" i="6"/>
  <c r="H69" i="6"/>
  <c r="H70" i="6"/>
  <c r="J70" i="6" s="1"/>
  <c r="H71" i="6"/>
  <c r="H72" i="6"/>
  <c r="H73" i="6"/>
  <c r="H74" i="6"/>
  <c r="J74" i="6" s="1"/>
  <c r="H75" i="6"/>
  <c r="H76" i="6"/>
  <c r="H77" i="6"/>
  <c r="H78" i="6"/>
  <c r="J78" i="6" s="1"/>
  <c r="H79" i="6"/>
  <c r="H80" i="6"/>
  <c r="H81" i="6"/>
  <c r="H82" i="6"/>
  <c r="J82" i="6" s="1"/>
  <c r="H83" i="6"/>
  <c r="H84" i="6"/>
  <c r="H85" i="6"/>
  <c r="H86" i="6"/>
  <c r="J86" i="6" s="1"/>
  <c r="H87" i="6"/>
  <c r="H88" i="6"/>
  <c r="H89" i="6"/>
  <c r="H90" i="6"/>
  <c r="J90" i="6" s="1"/>
  <c r="H91" i="6"/>
  <c r="H92" i="6"/>
  <c r="H93" i="6"/>
  <c r="H94" i="6"/>
  <c r="J94" i="6" s="1"/>
  <c r="H95" i="6"/>
  <c r="H96" i="6"/>
  <c r="H97" i="6"/>
  <c r="H98" i="6"/>
  <c r="J98" i="6" s="1"/>
  <c r="H99" i="6"/>
  <c r="H100" i="6"/>
  <c r="H101" i="6"/>
  <c r="H102" i="6"/>
  <c r="J102" i="6" s="1"/>
  <c r="H103" i="6"/>
  <c r="H104" i="6"/>
  <c r="H105" i="6"/>
  <c r="H106" i="6"/>
  <c r="J106" i="6" s="1"/>
  <c r="H107" i="6"/>
  <c r="H108" i="6"/>
  <c r="H109" i="6"/>
  <c r="H110" i="6"/>
  <c r="J110" i="6" s="1"/>
  <c r="H111" i="6"/>
  <c r="H112" i="6"/>
  <c r="H113" i="6"/>
  <c r="H114" i="6"/>
  <c r="J114" i="6" s="1"/>
  <c r="H115" i="6"/>
  <c r="H116" i="6"/>
  <c r="H117" i="6"/>
  <c r="H118" i="6"/>
  <c r="J118" i="6" s="1"/>
  <c r="H119" i="6"/>
  <c r="H120" i="6"/>
  <c r="H121" i="6"/>
  <c r="H122" i="6"/>
  <c r="J122" i="6" s="1"/>
  <c r="H123" i="6"/>
  <c r="H124" i="6"/>
  <c r="H125" i="6"/>
  <c r="H126" i="6"/>
  <c r="J126" i="6" s="1"/>
  <c r="H127" i="6"/>
  <c r="H128" i="6"/>
  <c r="H129" i="6"/>
  <c r="H130" i="6"/>
  <c r="J130" i="6" s="1"/>
  <c r="H131" i="6"/>
  <c r="H132" i="6"/>
  <c r="H133" i="6"/>
  <c r="H134" i="6"/>
  <c r="J134" i="6" s="1"/>
  <c r="H135" i="6"/>
  <c r="H136" i="6"/>
  <c r="H137" i="6"/>
  <c r="H138" i="6"/>
  <c r="J138" i="6" s="1"/>
  <c r="H139" i="6"/>
  <c r="H140" i="6"/>
  <c r="H141" i="6"/>
  <c r="H142" i="6"/>
  <c r="J142" i="6" s="1"/>
  <c r="H143" i="6"/>
  <c r="H144" i="6"/>
  <c r="H145" i="6"/>
  <c r="H146" i="6"/>
  <c r="J146" i="6" s="1"/>
  <c r="H147" i="6"/>
  <c r="H148" i="6"/>
  <c r="H149" i="6"/>
  <c r="H150" i="6"/>
  <c r="J150" i="6" s="1"/>
  <c r="H151" i="6"/>
  <c r="H152" i="6"/>
  <c r="H153" i="6"/>
  <c r="H154" i="6"/>
  <c r="J154" i="6" s="1"/>
  <c r="H155" i="6"/>
  <c r="H156" i="6"/>
  <c r="H157" i="6"/>
  <c r="H158" i="6"/>
  <c r="J158" i="6" s="1"/>
  <c r="H159" i="6"/>
  <c r="H160" i="6"/>
  <c r="H161" i="6"/>
  <c r="H162" i="6"/>
  <c r="J162" i="6" s="1"/>
  <c r="H163" i="6"/>
  <c r="H164" i="6"/>
  <c r="H165" i="6"/>
  <c r="H166" i="6"/>
  <c r="J166" i="6" s="1"/>
  <c r="H167" i="6"/>
  <c r="H168" i="6"/>
  <c r="H169" i="6"/>
  <c r="H170" i="6"/>
  <c r="J170" i="6" s="1"/>
  <c r="H171" i="6"/>
  <c r="H172" i="6"/>
  <c r="H173" i="6"/>
  <c r="H174" i="6"/>
  <c r="J174" i="6" s="1"/>
  <c r="H175" i="6"/>
  <c r="H176" i="6"/>
  <c r="H177" i="6"/>
  <c r="H178" i="6"/>
  <c r="J178" i="6" s="1"/>
  <c r="H179" i="6"/>
  <c r="H180" i="6"/>
  <c r="H181" i="6"/>
  <c r="H182" i="6"/>
  <c r="J182" i="6" s="1"/>
  <c r="H183" i="6"/>
  <c r="H184" i="6"/>
  <c r="H185" i="6"/>
  <c r="H186" i="6"/>
  <c r="J186" i="6" s="1"/>
  <c r="H187" i="6"/>
  <c r="H188" i="6"/>
  <c r="H189" i="6"/>
  <c r="H190" i="6"/>
  <c r="J190" i="6" s="1"/>
  <c r="H191" i="6"/>
  <c r="H192" i="6"/>
  <c r="H193" i="6"/>
  <c r="H194" i="6"/>
  <c r="J194" i="6" s="1"/>
  <c r="H195" i="6"/>
  <c r="H196" i="6"/>
  <c r="H197" i="6"/>
  <c r="H198" i="6"/>
  <c r="J198" i="6" s="1"/>
  <c r="H199" i="6"/>
  <c r="H200" i="6"/>
  <c r="H201" i="6"/>
  <c r="H202" i="6"/>
  <c r="J202" i="6" s="1"/>
  <c r="H203" i="6"/>
  <c r="H204" i="6"/>
  <c r="H205" i="6"/>
  <c r="H206" i="6"/>
  <c r="J206" i="6" s="1"/>
  <c r="H207" i="6"/>
  <c r="H208" i="6"/>
  <c r="H209" i="6"/>
  <c r="H210" i="6"/>
  <c r="J210" i="6" s="1"/>
  <c r="H211" i="6"/>
  <c r="H212" i="6"/>
  <c r="H213" i="6"/>
  <c r="H214" i="6"/>
  <c r="J214" i="6" s="1"/>
  <c r="H215" i="6"/>
  <c r="H216" i="6"/>
  <c r="H217" i="6"/>
  <c r="H218" i="6"/>
  <c r="J218" i="6" s="1"/>
  <c r="H219" i="6"/>
  <c r="H220" i="6"/>
  <c r="H221" i="6"/>
  <c r="H222" i="6"/>
  <c r="J222" i="6" s="1"/>
  <c r="H223" i="6"/>
  <c r="H224" i="6"/>
  <c r="H225" i="6"/>
  <c r="H226" i="6"/>
  <c r="J226" i="6" s="1"/>
  <c r="H227" i="6"/>
  <c r="H228" i="6"/>
  <c r="H229" i="6"/>
  <c r="H230" i="6"/>
  <c r="J230" i="6" s="1"/>
  <c r="H231" i="6"/>
  <c r="H232" i="6"/>
  <c r="H233" i="6"/>
  <c r="H234" i="6"/>
  <c r="J234" i="6" s="1"/>
  <c r="H235" i="6"/>
  <c r="H236" i="6"/>
  <c r="H237" i="6"/>
  <c r="H238" i="6"/>
  <c r="J238" i="6" s="1"/>
  <c r="H239" i="6"/>
  <c r="H240" i="6"/>
  <c r="H241" i="6"/>
  <c r="H242" i="6"/>
  <c r="J242" i="6" s="1"/>
  <c r="H243" i="6"/>
  <c r="H244" i="6"/>
  <c r="H245" i="6"/>
  <c r="H246" i="6"/>
  <c r="J246" i="6" s="1"/>
  <c r="H247" i="6"/>
  <c r="H248" i="6"/>
  <c r="H249" i="6"/>
  <c r="H250" i="6"/>
  <c r="J250" i="6" s="1"/>
  <c r="H251" i="6"/>
  <c r="H252" i="6"/>
  <c r="H253" i="6"/>
  <c r="H254" i="6"/>
  <c r="J254" i="6" s="1"/>
  <c r="H255" i="6"/>
  <c r="H256" i="6"/>
  <c r="H257" i="6"/>
  <c r="H258" i="6"/>
  <c r="J258" i="6" s="1"/>
  <c r="H259" i="6"/>
  <c r="H260" i="6"/>
  <c r="G3" i="6"/>
  <c r="J3" i="6" s="1"/>
  <c r="G4" i="6"/>
  <c r="J4" i="6" s="1"/>
  <c r="G5" i="6"/>
  <c r="J5" i="6" s="1"/>
  <c r="G6" i="6"/>
  <c r="G7" i="6"/>
  <c r="J7" i="6" s="1"/>
  <c r="G8" i="6"/>
  <c r="J8" i="6" s="1"/>
  <c r="G9" i="6"/>
  <c r="J9" i="6" s="1"/>
  <c r="G10" i="6"/>
  <c r="G11" i="6"/>
  <c r="J11" i="6" s="1"/>
  <c r="G12" i="6"/>
  <c r="J12" i="6" s="1"/>
  <c r="G13" i="6"/>
  <c r="J13" i="6" s="1"/>
  <c r="G14" i="6"/>
  <c r="G15" i="6"/>
  <c r="J15" i="6" s="1"/>
  <c r="G16" i="6"/>
  <c r="J16" i="6" s="1"/>
  <c r="G17" i="6"/>
  <c r="J17" i="6" s="1"/>
  <c r="G18" i="6"/>
  <c r="G19" i="6"/>
  <c r="J19" i="6" s="1"/>
  <c r="G20" i="6"/>
  <c r="J20" i="6" s="1"/>
  <c r="G21" i="6"/>
  <c r="J21" i="6" s="1"/>
  <c r="G22" i="6"/>
  <c r="G23" i="6"/>
  <c r="J23" i="6" s="1"/>
  <c r="G24" i="6"/>
  <c r="J24" i="6" s="1"/>
  <c r="G25" i="6"/>
  <c r="J25" i="6" s="1"/>
  <c r="G26" i="6"/>
  <c r="G27" i="6"/>
  <c r="J27" i="6" s="1"/>
  <c r="G28" i="6"/>
  <c r="J28" i="6" s="1"/>
  <c r="G29" i="6"/>
  <c r="J29" i="6" s="1"/>
  <c r="G30" i="6"/>
  <c r="G31" i="6"/>
  <c r="J31" i="6" s="1"/>
  <c r="G32" i="6"/>
  <c r="J32" i="6" s="1"/>
  <c r="G33" i="6"/>
  <c r="J33" i="6" s="1"/>
  <c r="G34" i="6"/>
  <c r="G35" i="6"/>
  <c r="J35" i="6" s="1"/>
  <c r="G36" i="6"/>
  <c r="J36" i="6" s="1"/>
  <c r="G37" i="6"/>
  <c r="J37" i="6" s="1"/>
  <c r="G38" i="6"/>
  <c r="G39" i="6"/>
  <c r="J39" i="6" s="1"/>
  <c r="G40" i="6"/>
  <c r="J40" i="6" s="1"/>
  <c r="G41" i="6"/>
  <c r="J41" i="6" s="1"/>
  <c r="G42" i="6"/>
  <c r="G43" i="6"/>
  <c r="J43" i="6" s="1"/>
  <c r="G44" i="6"/>
  <c r="J44" i="6" s="1"/>
  <c r="G45" i="6"/>
  <c r="J45" i="6" s="1"/>
  <c r="G46" i="6"/>
  <c r="G47" i="6"/>
  <c r="J47" i="6" s="1"/>
  <c r="G48" i="6"/>
  <c r="J48" i="6" s="1"/>
  <c r="G49" i="6"/>
  <c r="J49" i="6" s="1"/>
  <c r="G50" i="6"/>
  <c r="G51" i="6"/>
  <c r="J51" i="6" s="1"/>
  <c r="G52" i="6"/>
  <c r="J52" i="6" s="1"/>
  <c r="G53" i="6"/>
  <c r="J53" i="6" s="1"/>
  <c r="G54" i="6"/>
  <c r="G55" i="6"/>
  <c r="J55" i="6" s="1"/>
  <c r="G56" i="6"/>
  <c r="J56" i="6" s="1"/>
  <c r="G57" i="6"/>
  <c r="J57" i="6" s="1"/>
  <c r="G58" i="6"/>
  <c r="G59" i="6"/>
  <c r="J59" i="6" s="1"/>
  <c r="G60" i="6"/>
  <c r="J60" i="6" s="1"/>
  <c r="G61" i="6"/>
  <c r="J61" i="6" s="1"/>
  <c r="G62" i="6"/>
  <c r="G63" i="6"/>
  <c r="J63" i="6" s="1"/>
  <c r="G64" i="6"/>
  <c r="J64" i="6" s="1"/>
  <c r="G65" i="6"/>
  <c r="J65" i="6" s="1"/>
  <c r="G66" i="6"/>
  <c r="G67" i="6"/>
  <c r="J67" i="6" s="1"/>
  <c r="G68" i="6"/>
  <c r="J68" i="6" s="1"/>
  <c r="G69" i="6"/>
  <c r="J69" i="6" s="1"/>
  <c r="G70" i="6"/>
  <c r="G71" i="6"/>
  <c r="J71" i="6" s="1"/>
  <c r="G72" i="6"/>
  <c r="J72" i="6" s="1"/>
  <c r="G73" i="6"/>
  <c r="J73" i="6" s="1"/>
  <c r="G74" i="6"/>
  <c r="G75" i="6"/>
  <c r="J75" i="6" s="1"/>
  <c r="G76" i="6"/>
  <c r="J76" i="6" s="1"/>
  <c r="G77" i="6"/>
  <c r="J77" i="6" s="1"/>
  <c r="G78" i="6"/>
  <c r="G79" i="6"/>
  <c r="J79" i="6" s="1"/>
  <c r="G80" i="6"/>
  <c r="J80" i="6" s="1"/>
  <c r="G81" i="6"/>
  <c r="J81" i="6" s="1"/>
  <c r="G82" i="6"/>
  <c r="G83" i="6"/>
  <c r="J83" i="6" s="1"/>
  <c r="G84" i="6"/>
  <c r="J84" i="6" s="1"/>
  <c r="G85" i="6"/>
  <c r="J85" i="6" s="1"/>
  <c r="G86" i="6"/>
  <c r="G87" i="6"/>
  <c r="J87" i="6" s="1"/>
  <c r="G88" i="6"/>
  <c r="J88" i="6" s="1"/>
  <c r="G89" i="6"/>
  <c r="J89" i="6" s="1"/>
  <c r="G90" i="6"/>
  <c r="G91" i="6"/>
  <c r="J91" i="6" s="1"/>
  <c r="G92" i="6"/>
  <c r="J92" i="6" s="1"/>
  <c r="G93" i="6"/>
  <c r="J93" i="6" s="1"/>
  <c r="G94" i="6"/>
  <c r="G95" i="6"/>
  <c r="J95" i="6" s="1"/>
  <c r="G96" i="6"/>
  <c r="J96" i="6" s="1"/>
  <c r="G97" i="6"/>
  <c r="J97" i="6" s="1"/>
  <c r="G98" i="6"/>
  <c r="G99" i="6"/>
  <c r="J99" i="6" s="1"/>
  <c r="G100" i="6"/>
  <c r="J100" i="6" s="1"/>
  <c r="G101" i="6"/>
  <c r="J101" i="6" s="1"/>
  <c r="G102" i="6"/>
  <c r="G103" i="6"/>
  <c r="J103" i="6" s="1"/>
  <c r="G104" i="6"/>
  <c r="J104" i="6" s="1"/>
  <c r="G105" i="6"/>
  <c r="J105" i="6" s="1"/>
  <c r="G106" i="6"/>
  <c r="G107" i="6"/>
  <c r="J107" i="6" s="1"/>
  <c r="G108" i="6"/>
  <c r="J108" i="6" s="1"/>
  <c r="G109" i="6"/>
  <c r="J109" i="6" s="1"/>
  <c r="G110" i="6"/>
  <c r="G111" i="6"/>
  <c r="J111" i="6" s="1"/>
  <c r="G112" i="6"/>
  <c r="J112" i="6" s="1"/>
  <c r="G113" i="6"/>
  <c r="J113" i="6" s="1"/>
  <c r="G114" i="6"/>
  <c r="G115" i="6"/>
  <c r="J115" i="6" s="1"/>
  <c r="G116" i="6"/>
  <c r="J116" i="6" s="1"/>
  <c r="G117" i="6"/>
  <c r="J117" i="6" s="1"/>
  <c r="G118" i="6"/>
  <c r="G119" i="6"/>
  <c r="J119" i="6" s="1"/>
  <c r="G120" i="6"/>
  <c r="J120" i="6" s="1"/>
  <c r="G121" i="6"/>
  <c r="J121" i="6" s="1"/>
  <c r="G122" i="6"/>
  <c r="G123" i="6"/>
  <c r="J123" i="6" s="1"/>
  <c r="G124" i="6"/>
  <c r="J124" i="6" s="1"/>
  <c r="G125" i="6"/>
  <c r="J125" i="6" s="1"/>
  <c r="G126" i="6"/>
  <c r="G127" i="6"/>
  <c r="J127" i="6" s="1"/>
  <c r="G128" i="6"/>
  <c r="J128" i="6" s="1"/>
  <c r="G129" i="6"/>
  <c r="J129" i="6" s="1"/>
  <c r="G130" i="6"/>
  <c r="G131" i="6"/>
  <c r="J131" i="6" s="1"/>
  <c r="G132" i="6"/>
  <c r="J132" i="6" s="1"/>
  <c r="G133" i="6"/>
  <c r="J133" i="6" s="1"/>
  <c r="G134" i="6"/>
  <c r="G135" i="6"/>
  <c r="J135" i="6" s="1"/>
  <c r="G136" i="6"/>
  <c r="J136" i="6" s="1"/>
  <c r="G137" i="6"/>
  <c r="J137" i="6" s="1"/>
  <c r="G138" i="6"/>
  <c r="G139" i="6"/>
  <c r="J139" i="6" s="1"/>
  <c r="G140" i="6"/>
  <c r="J140" i="6" s="1"/>
  <c r="G141" i="6"/>
  <c r="J141" i="6" s="1"/>
  <c r="G142" i="6"/>
  <c r="G143" i="6"/>
  <c r="J143" i="6" s="1"/>
  <c r="G144" i="6"/>
  <c r="J144" i="6" s="1"/>
  <c r="G145" i="6"/>
  <c r="J145" i="6" s="1"/>
  <c r="G146" i="6"/>
  <c r="G147" i="6"/>
  <c r="J147" i="6" s="1"/>
  <c r="G148" i="6"/>
  <c r="J148" i="6" s="1"/>
  <c r="G149" i="6"/>
  <c r="J149" i="6" s="1"/>
  <c r="G150" i="6"/>
  <c r="G151" i="6"/>
  <c r="J151" i="6" s="1"/>
  <c r="G152" i="6"/>
  <c r="J152" i="6" s="1"/>
  <c r="G153" i="6"/>
  <c r="J153" i="6" s="1"/>
  <c r="G154" i="6"/>
  <c r="G155" i="6"/>
  <c r="J155" i="6" s="1"/>
  <c r="G156" i="6"/>
  <c r="J156" i="6" s="1"/>
  <c r="G157" i="6"/>
  <c r="J157" i="6" s="1"/>
  <c r="G158" i="6"/>
  <c r="G159" i="6"/>
  <c r="J159" i="6" s="1"/>
  <c r="G160" i="6"/>
  <c r="J160" i="6" s="1"/>
  <c r="G161" i="6"/>
  <c r="J161" i="6" s="1"/>
  <c r="G162" i="6"/>
  <c r="G163" i="6"/>
  <c r="J163" i="6" s="1"/>
  <c r="G164" i="6"/>
  <c r="J164" i="6" s="1"/>
  <c r="G165" i="6"/>
  <c r="J165" i="6" s="1"/>
  <c r="G166" i="6"/>
  <c r="G167" i="6"/>
  <c r="J167" i="6" s="1"/>
  <c r="G168" i="6"/>
  <c r="J168" i="6" s="1"/>
  <c r="G169" i="6"/>
  <c r="J169" i="6" s="1"/>
  <c r="G170" i="6"/>
  <c r="G171" i="6"/>
  <c r="J171" i="6" s="1"/>
  <c r="G172" i="6"/>
  <c r="J172" i="6" s="1"/>
  <c r="G173" i="6"/>
  <c r="J173" i="6" s="1"/>
  <c r="G174" i="6"/>
  <c r="G175" i="6"/>
  <c r="J175" i="6" s="1"/>
  <c r="G176" i="6"/>
  <c r="J176" i="6" s="1"/>
  <c r="G177" i="6"/>
  <c r="J177" i="6" s="1"/>
  <c r="G178" i="6"/>
  <c r="G179" i="6"/>
  <c r="J179" i="6" s="1"/>
  <c r="G180" i="6"/>
  <c r="J180" i="6" s="1"/>
  <c r="G181" i="6"/>
  <c r="J181" i="6" s="1"/>
  <c r="G182" i="6"/>
  <c r="G183" i="6"/>
  <c r="J183" i="6" s="1"/>
  <c r="G184" i="6"/>
  <c r="J184" i="6" s="1"/>
  <c r="G185" i="6"/>
  <c r="J185" i="6" s="1"/>
  <c r="G186" i="6"/>
  <c r="G187" i="6"/>
  <c r="J187" i="6" s="1"/>
  <c r="G188" i="6"/>
  <c r="J188" i="6" s="1"/>
  <c r="G189" i="6"/>
  <c r="J189" i="6" s="1"/>
  <c r="G190" i="6"/>
  <c r="G191" i="6"/>
  <c r="J191" i="6" s="1"/>
  <c r="G192" i="6"/>
  <c r="J192" i="6" s="1"/>
  <c r="G193" i="6"/>
  <c r="J193" i="6" s="1"/>
  <c r="G194" i="6"/>
  <c r="G195" i="6"/>
  <c r="J195" i="6" s="1"/>
  <c r="G196" i="6"/>
  <c r="J196" i="6" s="1"/>
  <c r="G197" i="6"/>
  <c r="J197" i="6" s="1"/>
  <c r="G198" i="6"/>
  <c r="G199" i="6"/>
  <c r="J199" i="6" s="1"/>
  <c r="G200" i="6"/>
  <c r="J200" i="6" s="1"/>
  <c r="G201" i="6"/>
  <c r="J201" i="6" s="1"/>
  <c r="G202" i="6"/>
  <c r="G203" i="6"/>
  <c r="J203" i="6" s="1"/>
  <c r="G204" i="6"/>
  <c r="J204" i="6" s="1"/>
  <c r="G205" i="6"/>
  <c r="J205" i="6" s="1"/>
  <c r="G206" i="6"/>
  <c r="G207" i="6"/>
  <c r="J207" i="6" s="1"/>
  <c r="G208" i="6"/>
  <c r="J208" i="6" s="1"/>
  <c r="G209" i="6"/>
  <c r="J209" i="6" s="1"/>
  <c r="G210" i="6"/>
  <c r="G211" i="6"/>
  <c r="J211" i="6" s="1"/>
  <c r="G212" i="6"/>
  <c r="J212" i="6" s="1"/>
  <c r="G213" i="6"/>
  <c r="J213" i="6" s="1"/>
  <c r="G214" i="6"/>
  <c r="G215" i="6"/>
  <c r="J215" i="6" s="1"/>
  <c r="G216" i="6"/>
  <c r="J216" i="6" s="1"/>
  <c r="G217" i="6"/>
  <c r="J217" i="6" s="1"/>
  <c r="G218" i="6"/>
  <c r="G219" i="6"/>
  <c r="J219" i="6" s="1"/>
  <c r="G220" i="6"/>
  <c r="J220" i="6" s="1"/>
  <c r="G221" i="6"/>
  <c r="J221" i="6" s="1"/>
  <c r="G222" i="6"/>
  <c r="G223" i="6"/>
  <c r="J223" i="6" s="1"/>
  <c r="G224" i="6"/>
  <c r="J224" i="6" s="1"/>
  <c r="G225" i="6"/>
  <c r="J225" i="6" s="1"/>
  <c r="G226" i="6"/>
  <c r="G227" i="6"/>
  <c r="J227" i="6" s="1"/>
  <c r="G228" i="6"/>
  <c r="J228" i="6" s="1"/>
  <c r="G229" i="6"/>
  <c r="J229" i="6" s="1"/>
  <c r="G230" i="6"/>
  <c r="G231" i="6"/>
  <c r="J231" i="6" s="1"/>
  <c r="G232" i="6"/>
  <c r="J232" i="6" s="1"/>
  <c r="G233" i="6"/>
  <c r="J233" i="6" s="1"/>
  <c r="G234" i="6"/>
  <c r="G235" i="6"/>
  <c r="J235" i="6" s="1"/>
  <c r="G236" i="6"/>
  <c r="J236" i="6" s="1"/>
  <c r="G237" i="6"/>
  <c r="J237" i="6" s="1"/>
  <c r="G238" i="6"/>
  <c r="G239" i="6"/>
  <c r="J239" i="6" s="1"/>
  <c r="G240" i="6"/>
  <c r="J240" i="6" s="1"/>
  <c r="G241" i="6"/>
  <c r="J241" i="6" s="1"/>
  <c r="G242" i="6"/>
  <c r="G243" i="6"/>
  <c r="J243" i="6" s="1"/>
  <c r="G244" i="6"/>
  <c r="J244" i="6" s="1"/>
  <c r="G245" i="6"/>
  <c r="J245" i="6" s="1"/>
  <c r="G246" i="6"/>
  <c r="G247" i="6"/>
  <c r="J247" i="6" s="1"/>
  <c r="G248" i="6"/>
  <c r="J248" i="6" s="1"/>
  <c r="G249" i="6"/>
  <c r="J249" i="6" s="1"/>
  <c r="G250" i="6"/>
  <c r="G251" i="6"/>
  <c r="J251" i="6" s="1"/>
  <c r="G252" i="6"/>
  <c r="J252" i="6" s="1"/>
  <c r="G253" i="6"/>
  <c r="J253" i="6" s="1"/>
  <c r="G254" i="6"/>
  <c r="G255" i="6"/>
  <c r="J255" i="6" s="1"/>
  <c r="G256" i="6"/>
  <c r="J256" i="6" s="1"/>
  <c r="G257" i="6"/>
  <c r="J257" i="6" s="1"/>
  <c r="G258" i="6"/>
  <c r="G259" i="6"/>
  <c r="J259" i="6" s="1"/>
  <c r="G260" i="6"/>
  <c r="J260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H3" i="5"/>
  <c r="H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L256" i="19" l="1"/>
  <c r="L252" i="19"/>
  <c r="L240" i="19"/>
  <c r="L232" i="19"/>
  <c r="L224" i="19"/>
  <c r="L216" i="19"/>
  <c r="L208" i="19"/>
  <c r="L200" i="19"/>
  <c r="L192" i="19"/>
  <c r="L184" i="19"/>
  <c r="L176" i="19"/>
  <c r="L168" i="19"/>
  <c r="L160" i="19"/>
  <c r="L152" i="19"/>
  <c r="L144" i="19"/>
  <c r="L136" i="19"/>
  <c r="L128" i="19"/>
  <c r="L120" i="19"/>
  <c r="L112" i="19"/>
  <c r="L104" i="19"/>
  <c r="L96" i="19"/>
  <c r="L88" i="19"/>
  <c r="L80" i="19"/>
  <c r="L72" i="19"/>
  <c r="L64" i="19"/>
  <c r="L56" i="19"/>
  <c r="L48" i="19"/>
  <c r="L40" i="19"/>
  <c r="L32" i="19"/>
  <c r="L24" i="19"/>
  <c r="L8" i="19"/>
  <c r="L260" i="19"/>
  <c r="L248" i="19"/>
  <c r="L244" i="19"/>
  <c r="L236" i="19"/>
  <c r="L228" i="19"/>
  <c r="L220" i="19"/>
  <c r="L212" i="19"/>
  <c r="L204" i="19"/>
  <c r="L196" i="19"/>
  <c r="L188" i="19"/>
  <c r="L180" i="19"/>
  <c r="L172" i="19"/>
  <c r="L164" i="19"/>
  <c r="L156" i="19"/>
  <c r="L148" i="19"/>
  <c r="L140" i="19"/>
  <c r="L132" i="19"/>
  <c r="L124" i="19"/>
  <c r="L116" i="19"/>
  <c r="L108" i="19"/>
  <c r="L100" i="19"/>
  <c r="L92" i="19"/>
  <c r="L84" i="19"/>
  <c r="L76" i="19"/>
  <c r="L68" i="19"/>
  <c r="L60" i="19"/>
  <c r="L52" i="19"/>
  <c r="L44" i="19"/>
  <c r="L36" i="19"/>
  <c r="L28" i="19"/>
  <c r="L20" i="19"/>
  <c r="L16" i="19"/>
  <c r="L12" i="19"/>
  <c r="L259" i="19"/>
  <c r="L255" i="19"/>
  <c r="L251" i="19"/>
  <c r="L247" i="19"/>
  <c r="L243" i="19"/>
  <c r="L239" i="19"/>
  <c r="L235" i="19"/>
  <c r="L231" i="19"/>
  <c r="L227" i="19"/>
  <c r="L223" i="19"/>
  <c r="L219" i="19"/>
  <c r="L215" i="19"/>
  <c r="L211" i="19"/>
  <c r="L207" i="19"/>
  <c r="L203" i="19"/>
  <c r="L199" i="19"/>
  <c r="L195" i="19"/>
  <c r="L191" i="19"/>
  <c r="L187" i="19"/>
  <c r="L183" i="19"/>
  <c r="L179" i="19"/>
  <c r="L175" i="19"/>
  <c r="L171" i="19"/>
  <c r="L167" i="19"/>
  <c r="L163" i="19"/>
  <c r="L159" i="19"/>
  <c r="L155" i="19"/>
  <c r="L151" i="19"/>
  <c r="L147" i="19"/>
  <c r="L143" i="19"/>
  <c r="L139" i="19"/>
  <c r="L135" i="19"/>
  <c r="L131" i="19"/>
  <c r="L127" i="19"/>
  <c r="L123" i="19"/>
  <c r="L119" i="19"/>
  <c r="L115" i="19"/>
  <c r="L111" i="19"/>
  <c r="L107" i="19"/>
  <c r="L103" i="19"/>
  <c r="L99" i="19"/>
  <c r="L95" i="19"/>
  <c r="L91" i="19"/>
  <c r="L87" i="19"/>
  <c r="L83" i="19"/>
  <c r="L79" i="19"/>
  <c r="L75" i="19"/>
  <c r="L71" i="19"/>
  <c r="L67" i="19"/>
  <c r="L63" i="19"/>
  <c r="L59" i="19"/>
  <c r="L55" i="19"/>
  <c r="L51" i="19"/>
  <c r="L47" i="19"/>
  <c r="L43" i="19"/>
  <c r="L39" i="19"/>
  <c r="L35" i="19"/>
  <c r="L31" i="19"/>
  <c r="L27" i="19"/>
  <c r="L23" i="19"/>
  <c r="L19" i="19"/>
  <c r="L15" i="19"/>
  <c r="L11" i="19"/>
  <c r="L7" i="19"/>
  <c r="L258" i="19"/>
  <c r="L254" i="19"/>
  <c r="L250" i="19"/>
  <c r="L246" i="19"/>
  <c r="L242" i="19"/>
  <c r="L238" i="19"/>
  <c r="L234" i="19"/>
  <c r="L230" i="19"/>
  <c r="L226" i="19"/>
  <c r="L222" i="19"/>
  <c r="L218" i="19"/>
  <c r="L214" i="19"/>
  <c r="L210" i="19"/>
  <c r="L206" i="19"/>
  <c r="L202" i="19"/>
  <c r="L198" i="19"/>
  <c r="L194" i="19"/>
  <c r="L190" i="19"/>
  <c r="L186" i="19"/>
  <c r="L182" i="19"/>
  <c r="L178" i="19"/>
  <c r="L174" i="19"/>
  <c r="L170" i="19"/>
  <c r="L166" i="19"/>
  <c r="L162" i="19"/>
  <c r="L158" i="19"/>
  <c r="L154" i="19"/>
  <c r="L150" i="19"/>
  <c r="L146" i="19"/>
  <c r="L142" i="19"/>
  <c r="L138" i="19"/>
  <c r="L134" i="19"/>
  <c r="L130" i="19"/>
  <c r="L126" i="19"/>
  <c r="L122" i="19"/>
  <c r="L118" i="19"/>
  <c r="L114" i="19"/>
  <c r="L110" i="19"/>
  <c r="L106" i="19"/>
  <c r="L102" i="19"/>
  <c r="L98" i="19"/>
  <c r="L94" i="19"/>
  <c r="L90" i="19"/>
  <c r="L86" i="19"/>
  <c r="L82" i="19"/>
  <c r="L78" i="19"/>
  <c r="L74" i="19"/>
  <c r="L70" i="19"/>
  <c r="L66" i="19"/>
  <c r="L62" i="19"/>
  <c r="L58" i="19"/>
  <c r="L54" i="19"/>
  <c r="L50" i="19"/>
  <c r="L46" i="19"/>
  <c r="L42" i="19"/>
  <c r="L38" i="19"/>
  <c r="L34" i="19"/>
  <c r="L30" i="19"/>
  <c r="L26" i="19"/>
  <c r="L22" i="19"/>
  <c r="L18" i="19"/>
  <c r="L14" i="19"/>
  <c r="L10" i="19"/>
  <c r="L257" i="19"/>
  <c r="L253" i="19"/>
  <c r="L249" i="19"/>
  <c r="L245" i="19"/>
  <c r="L241" i="19"/>
  <c r="L237" i="19"/>
  <c r="L233" i="19"/>
  <c r="L229" i="19"/>
  <c r="L225" i="19"/>
  <c r="L221" i="19"/>
  <c r="L217" i="19"/>
  <c r="L213" i="19"/>
  <c r="L209" i="19"/>
  <c r="L205" i="19"/>
  <c r="L201" i="19"/>
  <c r="L197" i="19"/>
  <c r="L193" i="19"/>
  <c r="L189" i="19"/>
  <c r="L185" i="19"/>
  <c r="L181" i="19"/>
  <c r="L177" i="19"/>
  <c r="L173" i="19"/>
  <c r="L169" i="19"/>
  <c r="L165" i="19"/>
  <c r="L161" i="19"/>
  <c r="L157" i="19"/>
  <c r="L153" i="19"/>
  <c r="L149" i="19"/>
  <c r="L145" i="19"/>
  <c r="L141" i="19"/>
  <c r="L137" i="19"/>
  <c r="L133" i="19"/>
  <c r="L129" i="19"/>
  <c r="L125" i="19"/>
  <c r="L121" i="19"/>
  <c r="L117" i="19"/>
  <c r="L113" i="19"/>
  <c r="L109" i="19"/>
  <c r="L105" i="19"/>
  <c r="L101" i="19"/>
  <c r="L97" i="19"/>
  <c r="L93" i="19"/>
  <c r="L89" i="19"/>
  <c r="L85" i="19"/>
  <c r="L81" i="19"/>
  <c r="L77" i="19"/>
  <c r="L73" i="19"/>
  <c r="L69" i="19"/>
  <c r="L65" i="19"/>
  <c r="L61" i="19"/>
  <c r="L57" i="19"/>
  <c r="L53" i="19"/>
  <c r="L49" i="19"/>
  <c r="L45" i="19"/>
  <c r="L41" i="19"/>
  <c r="L37" i="19"/>
  <c r="L33" i="19"/>
  <c r="L29" i="19"/>
  <c r="L25" i="19"/>
  <c r="L21" i="19"/>
  <c r="L17" i="19"/>
  <c r="L13" i="19"/>
  <c r="L9" i="19"/>
  <c r="L5" i="19"/>
  <c r="F7" i="11"/>
  <c r="F6" i="11"/>
  <c r="F5" i="11"/>
  <c r="F4" i="11"/>
  <c r="F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9F837-6A96-489C-99BD-646B46BBA51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15B543-65E0-4E8E-BFB5-1C71590FC570}" name="WorksheetConnection_AQI.xlsx!Y_2011" type="102" refreshedVersion="8" minRefreshableVersion="5">
    <extLst>
      <ext xmlns:x15="http://schemas.microsoft.com/office/spreadsheetml/2010/11/main" uri="{DE250136-89BD-433C-8126-D09CA5730AF9}">
        <x15:connection id="Y_2011">
          <x15:rangePr sourceName="_xlcn.WorksheetConnection_AQI.xlsxY_20111"/>
        </x15:connection>
      </ext>
    </extLst>
  </connection>
  <connection id="3" xr16:uid="{025EB848-8651-4AAF-A973-08EC94DB8531}" name="WorksheetConnection_AQI.xlsx!Y_2012" type="102" refreshedVersion="8" minRefreshableVersion="5">
    <extLst>
      <ext xmlns:x15="http://schemas.microsoft.com/office/spreadsheetml/2010/11/main" uri="{DE250136-89BD-433C-8126-D09CA5730AF9}">
        <x15:connection id="Y_2012">
          <x15:rangePr sourceName="_xlcn.WorksheetConnection_AQI.xlsxY_20121"/>
        </x15:connection>
      </ext>
    </extLst>
  </connection>
  <connection id="4" xr16:uid="{D37B3C1A-7430-4E2B-BB5F-6E0ADFD11097}" name="WorksheetConnection_AQI.xlsx!Y_2013" type="102" refreshedVersion="8" minRefreshableVersion="5">
    <extLst>
      <ext xmlns:x15="http://schemas.microsoft.com/office/spreadsheetml/2010/11/main" uri="{DE250136-89BD-433C-8126-D09CA5730AF9}">
        <x15:connection id="Y_2013">
          <x15:rangePr sourceName="_xlcn.WorksheetConnection_AQI.xlsxY_20131"/>
        </x15:connection>
      </ext>
    </extLst>
  </connection>
  <connection id="5" xr16:uid="{A2003F59-42AE-4544-9C31-9B4ABA1B8ADD}" name="WorksheetConnection_AQI.xlsx!Y_2014" type="102" refreshedVersion="8" minRefreshableVersion="5">
    <extLst>
      <ext xmlns:x15="http://schemas.microsoft.com/office/spreadsheetml/2010/11/main" uri="{DE250136-89BD-433C-8126-D09CA5730AF9}">
        <x15:connection id="Y_2014">
          <x15:rangePr sourceName="_xlcn.WorksheetConnection_AQI.xlsxY_20141"/>
        </x15:connection>
      </ext>
    </extLst>
  </connection>
  <connection id="6" xr16:uid="{5643B99C-9D2E-4A62-8650-5FE40BD33D1B}" name="WorksheetConnection_AQI.xlsx!Y_2015" type="102" refreshedVersion="8" minRefreshableVersion="5">
    <extLst>
      <ext xmlns:x15="http://schemas.microsoft.com/office/spreadsheetml/2010/11/main" uri="{DE250136-89BD-433C-8126-D09CA5730AF9}">
        <x15:connection id="Y_2015">
          <x15:rangePr sourceName="_xlcn.WorksheetConnection_AQI.xlsxY_20151"/>
        </x15:connection>
      </ext>
    </extLst>
  </connection>
</connections>
</file>

<file path=xl/sharedStrings.xml><?xml version="1.0" encoding="utf-8"?>
<sst xmlns="http://schemas.openxmlformats.org/spreadsheetml/2006/main" count="6852" uniqueCount="498">
  <si>
    <t>State</t>
  </si>
  <si>
    <t>Cities</t>
  </si>
  <si>
    <t xml:space="preserve">SO2 </t>
  </si>
  <si>
    <t xml:space="preserve">Annual average </t>
  </si>
  <si>
    <t>(µg/m3)</t>
  </si>
  <si>
    <t xml:space="preserve">NO2 </t>
  </si>
  <si>
    <t xml:space="preserve">PM10 </t>
  </si>
  <si>
    <t>Andhra Pradesh</t>
  </si>
  <si>
    <t>Anatapur</t>
  </si>
  <si>
    <t>Chitoor</t>
  </si>
  <si>
    <t>Eluru</t>
  </si>
  <si>
    <t>Guntur</t>
  </si>
  <si>
    <t>74*</t>
  </si>
  <si>
    <t>Kadapa</t>
  </si>
  <si>
    <t>Kakinada</t>
  </si>
  <si>
    <t>@</t>
  </si>
  <si>
    <t>Kurnool</t>
  </si>
  <si>
    <t>82*</t>
  </si>
  <si>
    <t>Nellore</t>
  </si>
  <si>
    <t>63*</t>
  </si>
  <si>
    <t>Rajahmundry</t>
  </si>
  <si>
    <t>Srikakulam</t>
  </si>
  <si>
    <t>Tirupati</t>
  </si>
  <si>
    <t>Vijaywada</t>
  </si>
  <si>
    <t>90*</t>
  </si>
  <si>
    <t>Vishakhapatna</t>
  </si>
  <si>
    <t>m</t>
  </si>
  <si>
    <t>80*</t>
  </si>
  <si>
    <t>Vizianagaram</t>
  </si>
  <si>
    <t>Arunachal Pradesh</t>
  </si>
  <si>
    <t>Itnagar</t>
  </si>
  <si>
    <t>Naharlagun</t>
  </si>
  <si>
    <t>Assam</t>
  </si>
  <si>
    <t>Bongaigaon</t>
  </si>
  <si>
    <t>Daranga</t>
  </si>
  <si>
    <t>Dibrugarh</t>
  </si>
  <si>
    <t>Golaghat</t>
  </si>
  <si>
    <t>Guwahati</t>
  </si>
  <si>
    <t>93*</t>
  </si>
  <si>
    <t>Lakhimpur</t>
  </si>
  <si>
    <t>64*</t>
  </si>
  <si>
    <t>Margherita</t>
  </si>
  <si>
    <t>Nagaon</t>
  </si>
  <si>
    <t>86*</t>
  </si>
  <si>
    <t>Nalbari</t>
  </si>
  <si>
    <t>95*</t>
  </si>
  <si>
    <t>Sibsagar</t>
  </si>
  <si>
    <t>99*</t>
  </si>
  <si>
    <t>Silchar</t>
  </si>
  <si>
    <t>78*</t>
  </si>
  <si>
    <t>Tezpur</t>
  </si>
  <si>
    <t>Tinsukia</t>
  </si>
  <si>
    <t>Bihar</t>
  </si>
  <si>
    <t>Patna</t>
  </si>
  <si>
    <t>174*</t>
  </si>
  <si>
    <t>Chandigarh</t>
  </si>
  <si>
    <t>102*</t>
  </si>
  <si>
    <t>Chattisgarh</t>
  </si>
  <si>
    <t>Bhillai</t>
  </si>
  <si>
    <t>106*</t>
  </si>
  <si>
    <t>Bilaspur</t>
  </si>
  <si>
    <t>-</t>
  </si>
  <si>
    <t>Korba</t>
  </si>
  <si>
    <t>94*</t>
  </si>
  <si>
    <t>Raipur</t>
  </si>
  <si>
    <t>42*</t>
  </si>
  <si>
    <t>293*</t>
  </si>
  <si>
    <t xml:space="preserve">Dadra &amp; Nagar </t>
  </si>
  <si>
    <t>Haveli</t>
  </si>
  <si>
    <t>Silvassa</t>
  </si>
  <si>
    <t>Daman &amp; Diu</t>
  </si>
  <si>
    <t>Daman</t>
  </si>
  <si>
    <t>Delhi</t>
  </si>
  <si>
    <t>57*</t>
  </si>
  <si>
    <t>222*</t>
  </si>
  <si>
    <t>Goa</t>
  </si>
  <si>
    <t>Amona</t>
  </si>
  <si>
    <t>79*</t>
  </si>
  <si>
    <t>Assanora</t>
  </si>
  <si>
    <t>Bicholim</t>
  </si>
  <si>
    <t>111*</t>
  </si>
  <si>
    <t>Codli</t>
  </si>
  <si>
    <t>76*</t>
  </si>
  <si>
    <t>cuncolim</t>
  </si>
  <si>
    <t>Curchorem</t>
  </si>
  <si>
    <t>87*</t>
  </si>
  <si>
    <t>Honda</t>
  </si>
  <si>
    <t>184*</t>
  </si>
  <si>
    <t>Kundaim</t>
  </si>
  <si>
    <t>Mapusa</t>
  </si>
  <si>
    <t>Margao</t>
  </si>
  <si>
    <t>Marmagao</t>
  </si>
  <si>
    <t>72*</t>
  </si>
  <si>
    <t>Panaji</t>
  </si>
  <si>
    <t xml:space="preserve">Ponda </t>
  </si>
  <si>
    <t>Sanguem</t>
  </si>
  <si>
    <t>Tilamol</t>
  </si>
  <si>
    <t>Usgao</t>
  </si>
  <si>
    <t>125*</t>
  </si>
  <si>
    <t>Vasco</t>
  </si>
  <si>
    <t>Gujarat</t>
  </si>
  <si>
    <t>Ahmedabad</t>
  </si>
  <si>
    <t>Anklesvar</t>
  </si>
  <si>
    <t>91*</t>
  </si>
  <si>
    <t>Jamnagar</t>
  </si>
  <si>
    <t>104*</t>
  </si>
  <si>
    <t>Rajkot</t>
  </si>
  <si>
    <t>98*</t>
  </si>
  <si>
    <t>Surat</t>
  </si>
  <si>
    <t>Vadodara</t>
  </si>
  <si>
    <t>88*</t>
  </si>
  <si>
    <t>Vapi</t>
  </si>
  <si>
    <t>Haryana</t>
  </si>
  <si>
    <t>Faridabad</t>
  </si>
  <si>
    <t>44*</t>
  </si>
  <si>
    <t>177*</t>
  </si>
  <si>
    <t>Hissar</t>
  </si>
  <si>
    <t>101*</t>
  </si>
  <si>
    <t>Yamunanagar</t>
  </si>
  <si>
    <t>Himachal Pradesh</t>
  </si>
  <si>
    <t>Baddi</t>
  </si>
  <si>
    <t>Damtal</t>
  </si>
  <si>
    <t>67*</t>
  </si>
  <si>
    <t>Dharamshala</t>
  </si>
  <si>
    <t>Kala Amb</t>
  </si>
  <si>
    <t>170*</t>
  </si>
  <si>
    <t>Manali</t>
  </si>
  <si>
    <t>109*</t>
  </si>
  <si>
    <t>Nalagarh</t>
  </si>
  <si>
    <t>89*</t>
  </si>
  <si>
    <t>Paonta Sahib</t>
  </si>
  <si>
    <t>Parwanoo</t>
  </si>
  <si>
    <t>Shimla</t>
  </si>
  <si>
    <t>Sunder Nagar</t>
  </si>
  <si>
    <t>85*</t>
  </si>
  <si>
    <t>Una</t>
  </si>
  <si>
    <t>Jammu &amp; Kashmir</t>
  </si>
  <si>
    <t>Jammu</t>
  </si>
  <si>
    <t>107*</t>
  </si>
  <si>
    <t>Jharkhand</t>
  </si>
  <si>
    <t>Dhanbad</t>
  </si>
  <si>
    <t>202*</t>
  </si>
  <si>
    <t>Jamshedpur</t>
  </si>
  <si>
    <t>48*</t>
  </si>
  <si>
    <t>152*</t>
  </si>
  <si>
    <t>Jharia</t>
  </si>
  <si>
    <t>223*</t>
  </si>
  <si>
    <t>Ranchi</t>
  </si>
  <si>
    <t>Saraikela</t>
  </si>
  <si>
    <t>Kharsawan</t>
  </si>
  <si>
    <t>Sindri</t>
  </si>
  <si>
    <t>214*</t>
  </si>
  <si>
    <t>West</t>
  </si>
  <si>
    <t>Singhbhum</t>
  </si>
  <si>
    <t>Karnataka</t>
  </si>
  <si>
    <t xml:space="preserve">Bagalkote </t>
  </si>
  <si>
    <t>Bangalore</t>
  </si>
  <si>
    <t>Belgaum</t>
  </si>
  <si>
    <t>Bidar</t>
  </si>
  <si>
    <t>Bijapur</t>
  </si>
  <si>
    <t>Chitradurga</t>
  </si>
  <si>
    <t>Devanagere</t>
  </si>
  <si>
    <t>Gulburga</t>
  </si>
  <si>
    <t>Hassan</t>
  </si>
  <si>
    <t>Hubli-Dharwad</t>
  </si>
  <si>
    <t>73*</t>
  </si>
  <si>
    <t>Karwar</t>
  </si>
  <si>
    <t xml:space="preserve">Kolar </t>
  </si>
  <si>
    <t>Mandya</t>
  </si>
  <si>
    <t>Mangalore</t>
  </si>
  <si>
    <t>Mysore</t>
  </si>
  <si>
    <t>Raichur</t>
  </si>
  <si>
    <t>Shimaga</t>
  </si>
  <si>
    <t>Timukuru</t>
  </si>
  <si>
    <t>Kerala</t>
  </si>
  <si>
    <t>Alappuzha</t>
  </si>
  <si>
    <t>Kochi</t>
  </si>
  <si>
    <t>Kollam</t>
  </si>
  <si>
    <t>Kottayam</t>
  </si>
  <si>
    <t>Kozhikode</t>
  </si>
  <si>
    <t>Malapuram</t>
  </si>
  <si>
    <t>Palakkad</t>
  </si>
  <si>
    <t>Pathanamthitt a</t>
  </si>
  <si>
    <t>Thiruvanantha puram</t>
  </si>
  <si>
    <t>Thissur</t>
  </si>
  <si>
    <t>Wayanad</t>
  </si>
  <si>
    <t>Madhya Pradesh</t>
  </si>
  <si>
    <t>Bhopal</t>
  </si>
  <si>
    <t>175*</t>
  </si>
  <si>
    <t>Dewas</t>
  </si>
  <si>
    <t>84*</t>
  </si>
  <si>
    <t>Gwalior</t>
  </si>
  <si>
    <t>309*</t>
  </si>
  <si>
    <t>Indore</t>
  </si>
  <si>
    <t>142*</t>
  </si>
  <si>
    <t>Jabalpur</t>
  </si>
  <si>
    <t>Nagda</t>
  </si>
  <si>
    <t>Sagar</t>
  </si>
  <si>
    <t>77*</t>
  </si>
  <si>
    <t>Satna</t>
  </si>
  <si>
    <t>Singrauli</t>
  </si>
  <si>
    <t>Ujjain</t>
  </si>
  <si>
    <t>Chhindwara</t>
  </si>
  <si>
    <t>Amlai</t>
  </si>
  <si>
    <t>Prithampur</t>
  </si>
  <si>
    <t>Maharashtra</t>
  </si>
  <si>
    <t>Akola</t>
  </si>
  <si>
    <t>137*</t>
  </si>
  <si>
    <t>Amravati</t>
  </si>
  <si>
    <t>100*</t>
  </si>
  <si>
    <t>Aurangabad</t>
  </si>
  <si>
    <t>83*</t>
  </si>
  <si>
    <t>Badlapur</t>
  </si>
  <si>
    <t>105*</t>
  </si>
  <si>
    <t>Chandrapur</t>
  </si>
  <si>
    <t>Dombivali/Am bernath</t>
  </si>
  <si>
    <t>Jalgaon</t>
  </si>
  <si>
    <t>118*</t>
  </si>
  <si>
    <t>Jalna</t>
  </si>
  <si>
    <t>116*</t>
  </si>
  <si>
    <t>Kolhapur</t>
  </si>
  <si>
    <t>Latur</t>
  </si>
  <si>
    <t>Lote</t>
  </si>
  <si>
    <t>Mahad</t>
  </si>
  <si>
    <t>207*</t>
  </si>
  <si>
    <t>Mumbai</t>
  </si>
  <si>
    <t>119*</t>
  </si>
  <si>
    <t>Nagpur</t>
  </si>
  <si>
    <t>Nanded</t>
  </si>
  <si>
    <t>Nashik</t>
  </si>
  <si>
    <t>Navi Mumbai</t>
  </si>
  <si>
    <t>129*</t>
  </si>
  <si>
    <t>PimpriChinchw ad</t>
  </si>
  <si>
    <t>Pune</t>
  </si>
  <si>
    <t>58*</t>
  </si>
  <si>
    <t>113*</t>
  </si>
  <si>
    <t>Roha</t>
  </si>
  <si>
    <t>133*</t>
  </si>
  <si>
    <t>Sangli</t>
  </si>
  <si>
    <t>Solapur</t>
  </si>
  <si>
    <t>Tarapur</t>
  </si>
  <si>
    <t>Thane</t>
  </si>
  <si>
    <t>Ulhasnagar</t>
  </si>
  <si>
    <t>114*</t>
  </si>
  <si>
    <t>Manipur</t>
  </si>
  <si>
    <t>Imphal</t>
  </si>
  <si>
    <t>Meghalaya</t>
  </si>
  <si>
    <t>Byrnihat</t>
  </si>
  <si>
    <t>178*</t>
  </si>
  <si>
    <t>Dawki</t>
  </si>
  <si>
    <t>khliehriat</t>
  </si>
  <si>
    <t>Nongstoin</t>
  </si>
  <si>
    <t>Shillong</t>
  </si>
  <si>
    <t>Tura</t>
  </si>
  <si>
    <t>Umiam</t>
  </si>
  <si>
    <t>Mizoram</t>
  </si>
  <si>
    <t>Aizawl</t>
  </si>
  <si>
    <t>Champhai</t>
  </si>
  <si>
    <t>Kolasib</t>
  </si>
  <si>
    <t>Lunglei</t>
  </si>
  <si>
    <t>Nagaland</t>
  </si>
  <si>
    <t>Dimapur</t>
  </si>
  <si>
    <t>Kohima</t>
  </si>
  <si>
    <t>Orissa</t>
  </si>
  <si>
    <t>Angul</t>
  </si>
  <si>
    <t>Balasore</t>
  </si>
  <si>
    <t>Berhampur</t>
  </si>
  <si>
    <t>75*</t>
  </si>
  <si>
    <t>Bhubneshwar</t>
  </si>
  <si>
    <t>121*</t>
  </si>
  <si>
    <t>Cuttack</t>
  </si>
  <si>
    <t>70*</t>
  </si>
  <si>
    <t>Jharsuguda</t>
  </si>
  <si>
    <t>Kalinga Nagar</t>
  </si>
  <si>
    <t>Konark</t>
  </si>
  <si>
    <t>Paradeep</t>
  </si>
  <si>
    <t>Puri</t>
  </si>
  <si>
    <t>Rayagada</t>
  </si>
  <si>
    <t>Rourkela</t>
  </si>
  <si>
    <t>Sambalpur</t>
  </si>
  <si>
    <t>Talcher</t>
  </si>
  <si>
    <t>Puducherry</t>
  </si>
  <si>
    <t>Karaikal</t>
  </si>
  <si>
    <t>Punjab</t>
  </si>
  <si>
    <t>Amritsar</t>
  </si>
  <si>
    <t>210*</t>
  </si>
  <si>
    <t>Batala</t>
  </si>
  <si>
    <t>Bhatinda</t>
  </si>
  <si>
    <t>Dera Bassi</t>
  </si>
  <si>
    <t>Faridkot</t>
  </si>
  <si>
    <t>Gobindgarh</t>
  </si>
  <si>
    <t>166*</t>
  </si>
  <si>
    <t>Hoshiarpur</t>
  </si>
  <si>
    <t>Jalandhar</t>
  </si>
  <si>
    <t>Khanna</t>
  </si>
  <si>
    <t>237*</t>
  </si>
  <si>
    <t>Ludhiana</t>
  </si>
  <si>
    <t>221*</t>
  </si>
  <si>
    <t>Naya Nangal</t>
  </si>
  <si>
    <t>Pathankot/Der a Baba</t>
  </si>
  <si>
    <t>69*</t>
  </si>
  <si>
    <t>Patiala</t>
  </si>
  <si>
    <t>97*</t>
  </si>
  <si>
    <t>Sangrur</t>
  </si>
  <si>
    <t>Rajasthan</t>
  </si>
  <si>
    <t>Alwar</t>
  </si>
  <si>
    <t>Jaipur</t>
  </si>
  <si>
    <t>147*</t>
  </si>
  <si>
    <t>Jodhpur</t>
  </si>
  <si>
    <t>168*</t>
  </si>
  <si>
    <t>Kota</t>
  </si>
  <si>
    <t>139*</t>
  </si>
  <si>
    <t>Udaipur</t>
  </si>
  <si>
    <t>171*</t>
  </si>
  <si>
    <t>Sikkim</t>
  </si>
  <si>
    <t>Gangtok</t>
  </si>
  <si>
    <t>Tamilnadu</t>
  </si>
  <si>
    <t>Chennai</t>
  </si>
  <si>
    <t>65*</t>
  </si>
  <si>
    <t>Coimbatore</t>
  </si>
  <si>
    <t>cuddalore</t>
  </si>
  <si>
    <t>Madurai</t>
  </si>
  <si>
    <t>Mettur</t>
  </si>
  <si>
    <t>Salem</t>
  </si>
  <si>
    <t>Trichy</t>
  </si>
  <si>
    <t>Tuticorin</t>
  </si>
  <si>
    <t>130*</t>
  </si>
  <si>
    <t>Telangana</t>
  </si>
  <si>
    <t>Adilabad</t>
  </si>
  <si>
    <t>District</t>
  </si>
  <si>
    <t>Hydrabad</t>
  </si>
  <si>
    <t>Karimnagar</t>
  </si>
  <si>
    <t>Khammam</t>
  </si>
  <si>
    <t>81*</t>
  </si>
  <si>
    <t>Kothur</t>
  </si>
  <si>
    <t>Nalgonda</t>
  </si>
  <si>
    <t>nizamabad</t>
  </si>
  <si>
    <t>Patencheru</t>
  </si>
  <si>
    <t>Prakasam</t>
  </si>
  <si>
    <t>Ramagundam</t>
  </si>
  <si>
    <t>Sangareddy</t>
  </si>
  <si>
    <t>Warangal</t>
  </si>
  <si>
    <t>61*</t>
  </si>
  <si>
    <t>Tripura</t>
  </si>
  <si>
    <t>Agartala</t>
  </si>
  <si>
    <t>Uttar Pradesh</t>
  </si>
  <si>
    <t>Agra</t>
  </si>
  <si>
    <t>165*</t>
  </si>
  <si>
    <t>Allahabad</t>
  </si>
  <si>
    <t>260*</t>
  </si>
  <si>
    <t>Anpara</t>
  </si>
  <si>
    <t>140*</t>
  </si>
  <si>
    <t>Bareily</t>
  </si>
  <si>
    <t>56*</t>
  </si>
  <si>
    <t>218*</t>
  </si>
  <si>
    <t>Firozabad</t>
  </si>
  <si>
    <t>39*</t>
  </si>
  <si>
    <t>271*</t>
  </si>
  <si>
    <t>Gajraula</t>
  </si>
  <si>
    <t>Ghaziabad</t>
  </si>
  <si>
    <t>231*</t>
  </si>
  <si>
    <t>Gorakpur</t>
  </si>
  <si>
    <t>Jhansi</t>
  </si>
  <si>
    <t>Kanpur</t>
  </si>
  <si>
    <t>Khurja</t>
  </si>
  <si>
    <t>164*</t>
  </si>
  <si>
    <t>Lucknow</t>
  </si>
  <si>
    <t>189*</t>
  </si>
  <si>
    <t>Mathura</t>
  </si>
  <si>
    <t>Meerut</t>
  </si>
  <si>
    <t>45*</t>
  </si>
  <si>
    <t>122*</t>
  </si>
  <si>
    <t>Muradabad</t>
  </si>
  <si>
    <t>145*</t>
  </si>
  <si>
    <t>Noida</t>
  </si>
  <si>
    <t>138*</t>
  </si>
  <si>
    <t>Raebareli</t>
  </si>
  <si>
    <t>Saharanpur</t>
  </si>
  <si>
    <t>Unnao</t>
  </si>
  <si>
    <t>Varanasi</t>
  </si>
  <si>
    <t>127*</t>
  </si>
  <si>
    <t>Uttarakhand</t>
  </si>
  <si>
    <t>Dehradun</t>
  </si>
  <si>
    <t>Haldwani</t>
  </si>
  <si>
    <t>Haridwar</t>
  </si>
  <si>
    <t>Kashipur</t>
  </si>
  <si>
    <t>291*</t>
  </si>
  <si>
    <t>Rishikesh</t>
  </si>
  <si>
    <t>Rudrapur</t>
  </si>
  <si>
    <t>150*</t>
  </si>
  <si>
    <t>West Bengal</t>
  </si>
  <si>
    <t>Asansol</t>
  </si>
  <si>
    <t>55*</t>
  </si>
  <si>
    <t>141*</t>
  </si>
  <si>
    <t>Barrackpore</t>
  </si>
  <si>
    <t>Durgapur</t>
  </si>
  <si>
    <t>Haldia</t>
  </si>
  <si>
    <t>136*</t>
  </si>
  <si>
    <t>Howrah</t>
  </si>
  <si>
    <t>62*</t>
  </si>
  <si>
    <t>131*</t>
  </si>
  <si>
    <t>Kolkata</t>
  </si>
  <si>
    <t>66*</t>
  </si>
  <si>
    <t>115*</t>
  </si>
  <si>
    <t>Raniganj</t>
  </si>
  <si>
    <t>52*</t>
  </si>
  <si>
    <t>153*</t>
  </si>
  <si>
    <t>Sankrail</t>
  </si>
  <si>
    <t>50*</t>
  </si>
  <si>
    <t>South</t>
  </si>
  <si>
    <t>Suburban</t>
  </si>
  <si>
    <t>96*</t>
  </si>
  <si>
    <t xml:space="preserve"> @</t>
  </si>
  <si>
    <t xml:space="preserve">  @</t>
  </si>
  <si>
    <t xml:space="preserve"> @ </t>
  </si>
  <si>
    <t>*</t>
  </si>
  <si>
    <t xml:space="preserve"> SO2 (µg/m3) </t>
  </si>
  <si>
    <t xml:space="preserve"> NO2 (µg/m3) </t>
  </si>
  <si>
    <t xml:space="preserve">PM10 (µg/m3) </t>
  </si>
  <si>
    <t xml:space="preserve"> SO2 (µg/m3) 2</t>
  </si>
  <si>
    <t xml:space="preserve"> NO2 (µg/m3) 3</t>
  </si>
  <si>
    <t>PM10 (µg/m3) 4</t>
  </si>
  <si>
    <t xml:space="preserve"> SO2 (µg/m3) 5</t>
  </si>
  <si>
    <t xml:space="preserve"> NO2 (µg/m3) 6</t>
  </si>
  <si>
    <t>PM10 (µg/m3) 7</t>
  </si>
  <si>
    <t xml:space="preserve"> SO2 (µg/m3) 8</t>
  </si>
  <si>
    <t xml:space="preserve"> NO2 (µg/m3) 9</t>
  </si>
  <si>
    <t>PM10 (µg/m3) 10</t>
  </si>
  <si>
    <t xml:space="preserve"> SO2 (µg/m3) 11</t>
  </si>
  <si>
    <t xml:space="preserve"> NO2 (µg/m3) 12</t>
  </si>
  <si>
    <t>PM10 (µg/m3) 13</t>
  </si>
  <si>
    <t>sub index SO2</t>
  </si>
  <si>
    <t>sub index NO2</t>
  </si>
  <si>
    <t>sub index PM10</t>
  </si>
  <si>
    <t>AQI</t>
  </si>
  <si>
    <t>Indian AQI</t>
  </si>
  <si>
    <t>Indian Range for NO2 (ug/m3)(24 hours)</t>
  </si>
  <si>
    <t>0-50</t>
  </si>
  <si>
    <t>0-40</t>
  </si>
  <si>
    <t>51-100</t>
  </si>
  <si>
    <t>41-80</t>
  </si>
  <si>
    <t>101-200</t>
  </si>
  <si>
    <t>81-180</t>
  </si>
  <si>
    <t>201-300</t>
  </si>
  <si>
    <t>181-280</t>
  </si>
  <si>
    <t>301-400</t>
  </si>
  <si>
    <t>281-400</t>
  </si>
  <si>
    <t>401-500</t>
  </si>
  <si>
    <t>400+</t>
  </si>
  <si>
    <t>101-250</t>
  </si>
  <si>
    <t>251-350</t>
  </si>
  <si>
    <t>351-430</t>
  </si>
  <si>
    <t>430+</t>
  </si>
  <si>
    <t>Indian Range (24 hr) for PM10(ug/m3)</t>
  </si>
  <si>
    <t>Indian Range for SO2 (ug/m3)</t>
  </si>
  <si>
    <t>81-380</t>
  </si>
  <si>
    <t>381-800</t>
  </si>
  <si>
    <t>801-1600</t>
  </si>
  <si>
    <t>1600+</t>
  </si>
  <si>
    <t>Standard Values for NO2</t>
  </si>
  <si>
    <t>Standard Values for PM10</t>
  </si>
  <si>
    <t>Standard Values for SO2</t>
  </si>
  <si>
    <t>Years</t>
  </si>
  <si>
    <t>Avg SO2</t>
  </si>
  <si>
    <t>Avg NO2</t>
  </si>
  <si>
    <t>Avg PM10</t>
  </si>
  <si>
    <t>Row Labels</t>
  </si>
  <si>
    <t>Grand Total</t>
  </si>
  <si>
    <t>Year</t>
  </si>
  <si>
    <t>(All)</t>
  </si>
  <si>
    <t>SO2</t>
  </si>
  <si>
    <t>NO2</t>
  </si>
  <si>
    <t>PM10</t>
  </si>
  <si>
    <t>SI SO2</t>
  </si>
  <si>
    <t>SI NO2</t>
  </si>
  <si>
    <t xml:space="preserve">SI PM10 </t>
  </si>
  <si>
    <t>Average of SO2</t>
  </si>
  <si>
    <t>Average of NO2</t>
  </si>
  <si>
    <t>Average of PM10</t>
  </si>
  <si>
    <t>Average of AQI</t>
  </si>
  <si>
    <t>Standard Error</t>
  </si>
  <si>
    <t>Regression Plots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</si>
  <si>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</si>
  <si>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</si>
  <si>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</si>
  <si>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</si>
  <si>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</si>
  <si>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</si>
  <si>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</si>
  <si>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</si>
  <si>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</si>
  <si>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</si>
  <si>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</si>
  <si>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</si>
  <si>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</si>
  <si>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</si>
  <si>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</si>
  <si>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AQI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</si>
</sst>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5868C"/>
      <name val="Arial"/>
      <family val="2"/>
    </font>
    <font>
      <b/>
      <sz val="11"/>
      <color rgb="FF85868C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5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5" tint="0.79998168889431442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5" tint="-0.499984740745262"/>
      </left>
      <right style="thin">
        <color theme="5" tint="-0.499984740745262"/>
      </right>
      <top style="medium">
        <color theme="5" tint="-0.499984740745262"/>
      </top>
      <bottom/>
      <diagonal/>
    </border>
    <border>
      <left style="thin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2" xfId="0" applyBorder="1"/>
    <xf numFmtId="0" fontId="5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/>
    <xf numFmtId="1" fontId="0" fillId="0" borderId="2" xfId="0" applyNumberFormat="1" applyBorder="1"/>
    <xf numFmtId="0" fontId="3" fillId="6" borderId="2" xfId="0" applyFont="1" applyFill="1" applyBorder="1"/>
    <xf numFmtId="0" fontId="0" fillId="7" borderId="2" xfId="0" applyFill="1" applyBorder="1"/>
    <xf numFmtId="2" fontId="0" fillId="7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8" borderId="3" xfId="0" applyFill="1" applyBorder="1"/>
    <xf numFmtId="1" fontId="0" fillId="8" borderId="3" xfId="0" applyNumberFormat="1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9" borderId="3" xfId="0" applyFill="1" applyBorder="1"/>
    <xf numFmtId="0" fontId="0" fillId="3" borderId="7" xfId="0" applyFill="1" applyBorder="1"/>
    <xf numFmtId="2" fontId="0" fillId="0" borderId="7" xfId="0" applyNumberFormat="1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0" fontId="0" fillId="0" borderId="15" xfId="0" applyBorder="1"/>
    <xf numFmtId="2" fontId="0" fillId="0" borderId="15" xfId="0" applyNumberFormat="1" applyBorder="1"/>
    <xf numFmtId="0" fontId="0" fillId="3" borderId="14" xfId="0" applyFill="1" applyBorder="1"/>
    <xf numFmtId="0" fontId="0" fillId="3" borderId="15" xfId="0" applyFill="1" applyBorder="1"/>
    <xf numFmtId="0" fontId="5" fillId="4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0" fillId="3" borderId="0" xfId="0" applyFill="1"/>
    <xf numFmtId="0" fontId="4" fillId="4" borderId="22" xfId="0" applyFont="1" applyFill="1" applyBorder="1" applyAlignment="1">
      <alignment horizontal="center" vertical="center" wrapText="1"/>
    </xf>
    <xf numFmtId="0" fontId="0" fillId="3" borderId="23" xfId="0" applyFill="1" applyBorder="1"/>
    <xf numFmtId="0" fontId="4" fillId="4" borderId="2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1" fontId="0" fillId="8" borderId="27" xfId="0" applyNumberFormat="1" applyFill="1" applyBorder="1"/>
    <xf numFmtId="1" fontId="0" fillId="10" borderId="27" xfId="0" applyNumberFormat="1" applyFill="1" applyBorder="1"/>
    <xf numFmtId="0" fontId="0" fillId="9" borderId="27" xfId="0" applyFill="1" applyBorder="1"/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/>
    </xf>
    <xf numFmtId="0" fontId="1" fillId="8" borderId="29" xfId="0" applyFont="1" applyFill="1" applyBorder="1"/>
    <xf numFmtId="0" fontId="1" fillId="10" borderId="29" xfId="0" applyFont="1" applyFill="1" applyBorder="1"/>
    <xf numFmtId="0" fontId="1" fillId="9" borderId="29" xfId="0" applyFont="1" applyFill="1" applyBorder="1"/>
    <xf numFmtId="0" fontId="0" fillId="3" borderId="8" xfId="0" applyFill="1" applyBorder="1"/>
    <xf numFmtId="0" fontId="1" fillId="9" borderId="30" xfId="0" applyFont="1" applyFill="1" applyBorder="1"/>
    <xf numFmtId="0" fontId="0" fillId="9" borderId="31" xfId="0" applyFill="1" applyBorder="1"/>
    <xf numFmtId="0" fontId="0" fillId="9" borderId="32" xfId="0" applyFill="1" applyBorder="1"/>
    <xf numFmtId="1" fontId="0" fillId="9" borderId="3" xfId="0" applyNumberFormat="1" applyFill="1" applyBorder="1"/>
    <xf numFmtId="1" fontId="0" fillId="9" borderId="25" xfId="0" applyNumberFormat="1" applyFill="1" applyBorder="1"/>
    <xf numFmtId="1" fontId="0" fillId="9" borderId="31" xfId="0" applyNumberFormat="1" applyFill="1" applyBorder="1"/>
    <xf numFmtId="0" fontId="7" fillId="11" borderId="33" xfId="0" applyFont="1" applyFill="1" applyBorder="1" applyAlignment="1">
      <alignment horizontal="center"/>
    </xf>
    <xf numFmtId="0" fontId="7" fillId="11" borderId="34" xfId="0" applyFont="1" applyFill="1" applyBorder="1" applyAlignment="1">
      <alignment horizontal="center"/>
    </xf>
    <xf numFmtId="0" fontId="0" fillId="0" borderId="7" xfId="0" applyFill="1" applyBorder="1" applyAlignment="1"/>
    <xf numFmtId="2" fontId="0" fillId="0" borderId="7" xfId="0" applyNumberFormat="1" applyFill="1" applyBorder="1" applyAlignment="1"/>
    <xf numFmtId="0" fontId="0" fillId="3" borderId="0" xfId="0" applyFill="1" applyBorder="1"/>
  </cellXfs>
  <cellStyles count="1">
    <cellStyle name="Normal" xfId="0" builtinId="0"/>
  </cellStyles>
  <dxfs count="79">
    <dxf>
      <numFmt numFmtId="1" formatCode="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theme="5" tint="-0.499984740745262"/>
        </right>
        <top style="thin">
          <color theme="5" tint="-0.499984740745262"/>
        </top>
        <bottom style="thin">
          <color indexed="64"/>
        </bottom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numFmt numFmtId="2" formatCode="0.00"/>
    </dxf>
    <dxf>
      <numFmt numFmtId="2" formatCode="0.00"/>
    </dxf>
    <dxf>
      <numFmt numFmtId="1" formatCode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Year-wise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'Year-wise AQI'!$F$2</c:f>
              <c:strCache>
                <c:ptCount val="1"/>
                <c:pt idx="0">
                  <c:v>AQI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'Year-wise AQI'!$B$3:$B$7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'Year-wise AQI'!$F$3:$F$7</c:f>
              <c:numCache>
                <c:formatCode>0.00</c:formatCode>
                <c:ptCount val="5"/>
                <c:pt idx="0">
                  <c:v>97.549768327128163</c:v>
                </c:pt>
                <c:pt idx="1">
                  <c:v>98.404135536146512</c:v>
                </c:pt>
                <c:pt idx="2">
                  <c:v>98.07684561600432</c:v>
                </c:pt>
                <c:pt idx="3">
                  <c:v>96.023094628429817</c:v>
                </c:pt>
                <c:pt idx="4">
                  <c:v>99.40672828463525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F-4849-9856-C78C2F089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152608"/>
        <c:axId val="137161760"/>
      </c:scatterChart>
      <c:valAx>
        <c:axId val="137152608"/>
        <c:scaling>
          <c:orientation val="minMax"/>
          <c:min val="20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760"/>
        <c:crosses val="autoZero"/>
        <c:crossBetween val="midCat"/>
      </c:valAx>
      <c:valAx>
        <c:axId val="1371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noFill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[AQI Analysis.xlsx]Yearly Conc.!PivotTable1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Conc.'!$C$5</c:f>
              <c:strCache>
                <c:ptCount val="1"/>
                <c:pt idx="0">
                  <c:v>Average of SO2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'Yearly Conc.'!$B$6:$B$40</c:f>
              <c:strCache>
                <c:ptCount val="3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Chattisgarh</c:v>
                </c:pt>
                <c:pt idx="6">
                  <c:v>Dadra &amp; Nagar </c:v>
                </c:pt>
                <c:pt idx="7">
                  <c:v>Daman &amp;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&amp;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Madhya Pradesh</c:v>
                </c:pt>
                <c:pt idx="18">
                  <c:v>Maharashtra</c:v>
                </c:pt>
                <c:pt idx="19">
                  <c:v>Manipur</c:v>
                </c:pt>
                <c:pt idx="20">
                  <c:v>Meghalaya</c:v>
                </c:pt>
                <c:pt idx="21">
                  <c:v>Mizoram</c:v>
                </c:pt>
                <c:pt idx="22">
                  <c:v>Nagaland</c:v>
                </c:pt>
                <c:pt idx="23">
                  <c:v>Orissa</c:v>
                </c:pt>
                <c:pt idx="24">
                  <c:v>Puducherry</c:v>
                </c:pt>
                <c:pt idx="25">
                  <c:v>Punjab</c:v>
                </c:pt>
                <c:pt idx="26">
                  <c:v>Rajasthan</c:v>
                </c:pt>
                <c:pt idx="27">
                  <c:v>Sikkim</c:v>
                </c:pt>
                <c:pt idx="28">
                  <c:v>Tamilnadu</c:v>
                </c:pt>
                <c:pt idx="29">
                  <c:v>Telangana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'Yearly Conc.'!$C$6:$C$40</c:f>
              <c:numCache>
                <c:formatCode>0.00</c:formatCode>
                <c:ptCount val="34"/>
                <c:pt idx="0">
                  <c:v>4.871428571428571</c:v>
                </c:pt>
                <c:pt idx="1">
                  <c:v>2.7</c:v>
                </c:pt>
                <c:pt idx="2">
                  <c:v>5.9846153846153847</c:v>
                </c:pt>
                <c:pt idx="3">
                  <c:v>3.4</c:v>
                </c:pt>
                <c:pt idx="4">
                  <c:v>6</c:v>
                </c:pt>
                <c:pt idx="5">
                  <c:v>10.199999999999999</c:v>
                </c:pt>
                <c:pt idx="6">
                  <c:v>7.6</c:v>
                </c:pt>
                <c:pt idx="7">
                  <c:v>6.2</c:v>
                </c:pt>
                <c:pt idx="8">
                  <c:v>5.2</c:v>
                </c:pt>
                <c:pt idx="9">
                  <c:v>7.0235294117647058</c:v>
                </c:pt>
                <c:pt idx="10">
                  <c:v>13.142857142857142</c:v>
                </c:pt>
                <c:pt idx="11">
                  <c:v>5.8</c:v>
                </c:pt>
                <c:pt idx="12">
                  <c:v>2.9454545454545453</c:v>
                </c:pt>
                <c:pt idx="13">
                  <c:v>16.2</c:v>
                </c:pt>
                <c:pt idx="14">
                  <c:v>13.125</c:v>
                </c:pt>
                <c:pt idx="15">
                  <c:v>4.5999999999999996</c:v>
                </c:pt>
                <c:pt idx="16">
                  <c:v>4.7636363636363637</c:v>
                </c:pt>
                <c:pt idx="17">
                  <c:v>7.2307692307692308</c:v>
                </c:pt>
                <c:pt idx="18">
                  <c:v>14.944000000000001</c:v>
                </c:pt>
                <c:pt idx="19">
                  <c:v>1.2</c:v>
                </c:pt>
                <c:pt idx="20">
                  <c:v>4.5999999999999996</c:v>
                </c:pt>
                <c:pt idx="21">
                  <c:v>3.45</c:v>
                </c:pt>
                <c:pt idx="22">
                  <c:v>2</c:v>
                </c:pt>
                <c:pt idx="23">
                  <c:v>3.842857142857143</c:v>
                </c:pt>
                <c:pt idx="24">
                  <c:v>5.5</c:v>
                </c:pt>
                <c:pt idx="25">
                  <c:v>6.8571428571428568</c:v>
                </c:pt>
                <c:pt idx="26">
                  <c:v>6.96</c:v>
                </c:pt>
                <c:pt idx="27">
                  <c:v>8</c:v>
                </c:pt>
                <c:pt idx="28">
                  <c:v>7.45</c:v>
                </c:pt>
                <c:pt idx="29">
                  <c:v>4.2166666666666668</c:v>
                </c:pt>
                <c:pt idx="30">
                  <c:v>7</c:v>
                </c:pt>
                <c:pt idx="31">
                  <c:v>12.65</c:v>
                </c:pt>
                <c:pt idx="32">
                  <c:v>11.366666666666667</c:v>
                </c:pt>
                <c:pt idx="33">
                  <c:v>5.8444444444444441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F-486D-AE00-E895BA83D553}"/>
            </c:ext>
          </c:extLst>
        </c:ser>
        <c:ser>
          <c:idx val="1"/>
          <c:order val="1"/>
          <c:tx>
            <c:strRef>
              <c:f>'Yearly Conc.'!$D$5</c:f>
              <c:strCache>
                <c:ptCount val="1"/>
                <c:pt idx="0">
                  <c:v>Average of 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Conc.'!$B$6:$B$40</c:f>
              <c:strCache>
                <c:ptCount val="3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Chattisgarh</c:v>
                </c:pt>
                <c:pt idx="6">
                  <c:v>Dadra &amp; Nagar </c:v>
                </c:pt>
                <c:pt idx="7">
                  <c:v>Daman &amp;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&amp;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Madhya Pradesh</c:v>
                </c:pt>
                <c:pt idx="18">
                  <c:v>Maharashtra</c:v>
                </c:pt>
                <c:pt idx="19">
                  <c:v>Manipur</c:v>
                </c:pt>
                <c:pt idx="20">
                  <c:v>Meghalaya</c:v>
                </c:pt>
                <c:pt idx="21">
                  <c:v>Mizoram</c:v>
                </c:pt>
                <c:pt idx="22">
                  <c:v>Nagaland</c:v>
                </c:pt>
                <c:pt idx="23">
                  <c:v>Orissa</c:v>
                </c:pt>
                <c:pt idx="24">
                  <c:v>Puducherry</c:v>
                </c:pt>
                <c:pt idx="25">
                  <c:v>Punjab</c:v>
                </c:pt>
                <c:pt idx="26">
                  <c:v>Rajasthan</c:v>
                </c:pt>
                <c:pt idx="27">
                  <c:v>Sikkim</c:v>
                </c:pt>
                <c:pt idx="28">
                  <c:v>Tamilnadu</c:v>
                </c:pt>
                <c:pt idx="29">
                  <c:v>Telangana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'Yearly Conc.'!$D$6:$D$40</c:f>
              <c:numCache>
                <c:formatCode>0.00</c:formatCode>
                <c:ptCount val="34"/>
                <c:pt idx="0">
                  <c:v>11.442857142857143</c:v>
                </c:pt>
                <c:pt idx="1">
                  <c:v>5</c:v>
                </c:pt>
                <c:pt idx="2">
                  <c:v>13.184615384615384</c:v>
                </c:pt>
                <c:pt idx="3">
                  <c:v>31.4</c:v>
                </c:pt>
                <c:pt idx="4">
                  <c:v>20.6</c:v>
                </c:pt>
                <c:pt idx="5">
                  <c:v>24.65</c:v>
                </c:pt>
                <c:pt idx="6">
                  <c:v>16.8</c:v>
                </c:pt>
                <c:pt idx="7">
                  <c:v>14.2</c:v>
                </c:pt>
                <c:pt idx="8">
                  <c:v>29.4</c:v>
                </c:pt>
                <c:pt idx="9">
                  <c:v>12.117647058823529</c:v>
                </c:pt>
                <c:pt idx="10">
                  <c:v>22.485714285714284</c:v>
                </c:pt>
                <c:pt idx="11">
                  <c:v>18.2</c:v>
                </c:pt>
                <c:pt idx="12">
                  <c:v>13.6</c:v>
                </c:pt>
                <c:pt idx="13">
                  <c:v>22.8</c:v>
                </c:pt>
                <c:pt idx="14">
                  <c:v>24.875</c:v>
                </c:pt>
                <c:pt idx="15">
                  <c:v>10.966666666666667</c:v>
                </c:pt>
                <c:pt idx="16">
                  <c:v>14.181818181818182</c:v>
                </c:pt>
                <c:pt idx="17">
                  <c:v>13.4</c:v>
                </c:pt>
                <c:pt idx="18">
                  <c:v>28.416</c:v>
                </c:pt>
                <c:pt idx="19">
                  <c:v>5.2</c:v>
                </c:pt>
                <c:pt idx="20">
                  <c:v>6.2</c:v>
                </c:pt>
                <c:pt idx="21">
                  <c:v>9.1999999999999993</c:v>
                </c:pt>
                <c:pt idx="22">
                  <c:v>13.1</c:v>
                </c:pt>
                <c:pt idx="23">
                  <c:v>13</c:v>
                </c:pt>
                <c:pt idx="24">
                  <c:v>14.3</c:v>
                </c:pt>
                <c:pt idx="25">
                  <c:v>19.585714285714285</c:v>
                </c:pt>
                <c:pt idx="26">
                  <c:v>24.2</c:v>
                </c:pt>
                <c:pt idx="27">
                  <c:v>14.6</c:v>
                </c:pt>
                <c:pt idx="28">
                  <c:v>17.2</c:v>
                </c:pt>
                <c:pt idx="29">
                  <c:v>12.566666666666666</c:v>
                </c:pt>
                <c:pt idx="30">
                  <c:v>14.2</c:v>
                </c:pt>
                <c:pt idx="31">
                  <c:v>24.85</c:v>
                </c:pt>
                <c:pt idx="32">
                  <c:v>31.2</c:v>
                </c:pt>
                <c:pt idx="33">
                  <c:v>30.577777777777779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F-486D-AE00-E895BA83D553}"/>
            </c:ext>
          </c:extLst>
        </c:ser>
        <c:ser>
          <c:idx val="2"/>
          <c:order val="2"/>
          <c:tx>
            <c:strRef>
              <c:f>'Yearly Conc.'!$E$5</c:f>
              <c:strCache>
                <c:ptCount val="1"/>
                <c:pt idx="0">
                  <c:v>Average of PM10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'Yearly Conc.'!$B$6:$B$40</c:f>
              <c:strCache>
                <c:ptCount val="3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Chattisgarh</c:v>
                </c:pt>
                <c:pt idx="6">
                  <c:v>Dadra &amp; Nagar </c:v>
                </c:pt>
                <c:pt idx="7">
                  <c:v>Daman &amp;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&amp;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Madhya Pradesh</c:v>
                </c:pt>
                <c:pt idx="18">
                  <c:v>Maharashtra</c:v>
                </c:pt>
                <c:pt idx="19">
                  <c:v>Manipur</c:v>
                </c:pt>
                <c:pt idx="20">
                  <c:v>Meghalaya</c:v>
                </c:pt>
                <c:pt idx="21">
                  <c:v>Mizoram</c:v>
                </c:pt>
                <c:pt idx="22">
                  <c:v>Nagaland</c:v>
                </c:pt>
                <c:pt idx="23">
                  <c:v>Orissa</c:v>
                </c:pt>
                <c:pt idx="24">
                  <c:v>Puducherry</c:v>
                </c:pt>
                <c:pt idx="25">
                  <c:v>Punjab</c:v>
                </c:pt>
                <c:pt idx="26">
                  <c:v>Rajasthan</c:v>
                </c:pt>
                <c:pt idx="27">
                  <c:v>Sikkim</c:v>
                </c:pt>
                <c:pt idx="28">
                  <c:v>Tamilnadu</c:v>
                </c:pt>
                <c:pt idx="29">
                  <c:v>Telangana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'Yearly Conc.'!$E$6:$E$40</c:f>
              <c:numCache>
                <c:formatCode>0.00</c:formatCode>
                <c:ptCount val="34"/>
                <c:pt idx="0">
                  <c:v>57.528571428571432</c:v>
                </c:pt>
                <c:pt idx="1">
                  <c:v>27.5</c:v>
                </c:pt>
                <c:pt idx="2">
                  <c:v>78.984615384615381</c:v>
                </c:pt>
                <c:pt idx="3">
                  <c:v>123.4</c:v>
                </c:pt>
                <c:pt idx="4">
                  <c:v>106.2</c:v>
                </c:pt>
                <c:pt idx="5">
                  <c:v>121.5</c:v>
                </c:pt>
                <c:pt idx="6">
                  <c:v>30.2</c:v>
                </c:pt>
                <c:pt idx="7">
                  <c:v>40.799999999999997</c:v>
                </c:pt>
                <c:pt idx="8">
                  <c:v>123.4</c:v>
                </c:pt>
                <c:pt idx="9">
                  <c:v>64.435294117647061</c:v>
                </c:pt>
                <c:pt idx="10">
                  <c:v>92.4</c:v>
                </c:pt>
                <c:pt idx="11">
                  <c:v>105.4</c:v>
                </c:pt>
                <c:pt idx="12">
                  <c:v>87.781818181818181</c:v>
                </c:pt>
                <c:pt idx="13">
                  <c:v>99</c:v>
                </c:pt>
                <c:pt idx="14">
                  <c:v>116.25</c:v>
                </c:pt>
                <c:pt idx="15">
                  <c:v>47.366666666666667</c:v>
                </c:pt>
                <c:pt idx="16">
                  <c:v>64.036363636363632</c:v>
                </c:pt>
                <c:pt idx="17">
                  <c:v>78.338461538461544</c:v>
                </c:pt>
                <c:pt idx="18">
                  <c:v>86.031999999999996</c:v>
                </c:pt>
                <c:pt idx="19">
                  <c:v>15.6</c:v>
                </c:pt>
                <c:pt idx="20">
                  <c:v>44.771428571428572</c:v>
                </c:pt>
                <c:pt idx="21">
                  <c:v>83.05</c:v>
                </c:pt>
                <c:pt idx="22">
                  <c:v>79.599999999999994</c:v>
                </c:pt>
                <c:pt idx="23">
                  <c:v>63.25714285714286</c:v>
                </c:pt>
                <c:pt idx="24">
                  <c:v>83.2</c:v>
                </c:pt>
                <c:pt idx="25">
                  <c:v>113.47142857142858</c:v>
                </c:pt>
                <c:pt idx="26">
                  <c:v>103.84</c:v>
                </c:pt>
                <c:pt idx="27">
                  <c:v>30.2</c:v>
                </c:pt>
                <c:pt idx="28">
                  <c:v>61.6</c:v>
                </c:pt>
                <c:pt idx="29">
                  <c:v>65.416666666666671</c:v>
                </c:pt>
                <c:pt idx="30">
                  <c:v>142.19999999999999</c:v>
                </c:pt>
                <c:pt idx="31">
                  <c:v>147.68</c:v>
                </c:pt>
                <c:pt idx="32">
                  <c:v>139.03333333333333</c:v>
                </c:pt>
                <c:pt idx="33">
                  <c:v>77.022222222222226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F-486D-AE00-E895BA83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12544"/>
        <c:axId val="355811296"/>
      </c:lineChart>
      <c:catAx>
        <c:axId val="3558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1296"/>
        <c:crosses val="autoZero"/>
        <c:auto val="1"/>
        <c:lblAlgn val="ctr"/>
        <c:lblOffset val="100"/>
        <c:noMultiLvlLbl val="0"/>
      </c:catAx>
      <c:valAx>
        <c:axId val="3558112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4782398898486"/>
          <c:y val="0.9301716852710088"/>
          <c:w val="0.45304340078132199"/>
          <c:h val="5.5624595106393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[AQI Analysis.xlsx]State-wise AQI!PivotTable2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'State-wise AQI'!$C$6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'State-wise AQI'!$B$7:$B$22</c:f>
              <c:strCache>
                <c:ptCount val="15"/>
                <c:pt idx="0">
                  <c:v>Allahabad</c:v>
                </c:pt>
                <c:pt idx="1">
                  <c:v>Firozabad</c:v>
                </c:pt>
                <c:pt idx="2">
                  <c:v>Gwalior</c:v>
                </c:pt>
                <c:pt idx="3">
                  <c:v>Dhanbad</c:v>
                </c:pt>
                <c:pt idx="4">
                  <c:v>Ghaziabad</c:v>
                </c:pt>
                <c:pt idx="5">
                  <c:v>Korba</c:v>
                </c:pt>
                <c:pt idx="6">
                  <c:v>Agra</c:v>
                </c:pt>
                <c:pt idx="7">
                  <c:v>Kanpur</c:v>
                </c:pt>
                <c:pt idx="8">
                  <c:v>Jamshedpur</c:v>
                </c:pt>
                <c:pt idx="9">
                  <c:v>Lucknow</c:v>
                </c:pt>
                <c:pt idx="10">
                  <c:v>Bareily</c:v>
                </c:pt>
                <c:pt idx="11">
                  <c:v>Gobindgarh</c:v>
                </c:pt>
                <c:pt idx="12">
                  <c:v>Naya Nangal</c:v>
                </c:pt>
                <c:pt idx="13">
                  <c:v>Kashipur</c:v>
                </c:pt>
                <c:pt idx="14">
                  <c:v>Noida</c:v>
                </c:pt>
              </c:strCache>
            </c:strRef>
          </c:cat>
          <c:val>
            <c:numRef>
              <c:f>'State-wise AQI'!$C$7:$C$22</c:f>
              <c:numCache>
                <c:formatCode>0.00</c:formatCode>
                <c:ptCount val="15"/>
                <c:pt idx="0">
                  <c:v>291.45546218487397</c:v>
                </c:pt>
                <c:pt idx="1">
                  <c:v>236.8</c:v>
                </c:pt>
                <c:pt idx="2">
                  <c:v>229.04537815126051</c:v>
                </c:pt>
                <c:pt idx="3">
                  <c:v>228.2</c:v>
                </c:pt>
                <c:pt idx="4">
                  <c:v>222.8</c:v>
                </c:pt>
                <c:pt idx="5">
                  <c:v>216.97983193277315</c:v>
                </c:pt>
                <c:pt idx="6">
                  <c:v>209.4</c:v>
                </c:pt>
                <c:pt idx="7">
                  <c:v>205.6</c:v>
                </c:pt>
                <c:pt idx="8">
                  <c:v>199</c:v>
                </c:pt>
                <c:pt idx="9">
                  <c:v>198.8</c:v>
                </c:pt>
                <c:pt idx="10">
                  <c:v>194.8</c:v>
                </c:pt>
                <c:pt idx="11">
                  <c:v>191.2</c:v>
                </c:pt>
                <c:pt idx="12">
                  <c:v>189.99487179487181</c:v>
                </c:pt>
                <c:pt idx="13">
                  <c:v>186.4638655462185</c:v>
                </c:pt>
                <c:pt idx="14">
                  <c:v>176.6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8-422D-9B2F-BB60CB7B81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8064848"/>
        <c:axId val="418066512"/>
      </c:barChart>
      <c:catAx>
        <c:axId val="4180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6512"/>
        <c:crosses val="autoZero"/>
        <c:auto val="1"/>
        <c:lblAlgn val="ctr"/>
        <c:lblOffset val="100"/>
        <c:noMultiLvlLbl val="0"/>
      </c:catAx>
      <c:valAx>
        <c:axId val="4180665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180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>
          <a:solidFill>
            <a:schemeClr val="accent4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 Plot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991601049868766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'Aggregated Data'!$F$3:$F$1292</c:f>
              <c:numCache>
                <c:formatCode>0</c:formatCode>
                <c:ptCount val="129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9</c:v>
                </c:pt>
                <c:pt idx="32">
                  <c:v>8</c:v>
                </c:pt>
                <c:pt idx="33">
                  <c:v>12</c:v>
                </c:pt>
                <c:pt idx="34">
                  <c:v>14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11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0</c:v>
                </c:pt>
                <c:pt idx="43">
                  <c:v>7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18</c:v>
                </c:pt>
                <c:pt idx="53">
                  <c:v>15</c:v>
                </c:pt>
                <c:pt idx="54">
                  <c:v>4</c:v>
                </c:pt>
                <c:pt idx="55">
                  <c:v>13</c:v>
                </c:pt>
                <c:pt idx="56">
                  <c:v>16</c:v>
                </c:pt>
                <c:pt idx="57">
                  <c:v>12</c:v>
                </c:pt>
                <c:pt idx="58">
                  <c:v>13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21</c:v>
                </c:pt>
                <c:pt idx="63">
                  <c:v>5</c:v>
                </c:pt>
                <c:pt idx="64">
                  <c:v>11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5</c:v>
                </c:pt>
                <c:pt idx="77">
                  <c:v>16</c:v>
                </c:pt>
                <c:pt idx="78">
                  <c:v>36</c:v>
                </c:pt>
                <c:pt idx="79">
                  <c:v>16</c:v>
                </c:pt>
                <c:pt idx="80">
                  <c:v>18</c:v>
                </c:pt>
                <c:pt idx="81">
                  <c:v>35</c:v>
                </c:pt>
                <c:pt idx="82">
                  <c:v>0</c:v>
                </c:pt>
                <c:pt idx="83">
                  <c:v>16</c:v>
                </c:pt>
                <c:pt idx="84">
                  <c:v>24</c:v>
                </c:pt>
                <c:pt idx="85">
                  <c:v>0</c:v>
                </c:pt>
                <c:pt idx="86">
                  <c:v>16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7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10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21</c:v>
                </c:pt>
                <c:pt idx="116">
                  <c:v>12</c:v>
                </c:pt>
                <c:pt idx="117">
                  <c:v>12</c:v>
                </c:pt>
                <c:pt idx="118">
                  <c:v>2</c:v>
                </c:pt>
                <c:pt idx="119">
                  <c:v>21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39</c:v>
                </c:pt>
                <c:pt idx="131">
                  <c:v>22</c:v>
                </c:pt>
                <c:pt idx="132">
                  <c:v>0</c:v>
                </c:pt>
                <c:pt idx="133">
                  <c:v>17</c:v>
                </c:pt>
                <c:pt idx="134">
                  <c:v>7</c:v>
                </c:pt>
                <c:pt idx="135">
                  <c:v>16</c:v>
                </c:pt>
                <c:pt idx="136">
                  <c:v>6</c:v>
                </c:pt>
                <c:pt idx="137">
                  <c:v>43</c:v>
                </c:pt>
                <c:pt idx="138">
                  <c:v>22</c:v>
                </c:pt>
                <c:pt idx="139">
                  <c:v>5</c:v>
                </c:pt>
                <c:pt idx="140">
                  <c:v>8</c:v>
                </c:pt>
                <c:pt idx="141">
                  <c:v>28</c:v>
                </c:pt>
                <c:pt idx="142">
                  <c:v>25</c:v>
                </c:pt>
                <c:pt idx="143">
                  <c:v>17</c:v>
                </c:pt>
                <c:pt idx="144">
                  <c:v>0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17</c:v>
                </c:pt>
                <c:pt idx="149">
                  <c:v>0</c:v>
                </c:pt>
                <c:pt idx="150">
                  <c:v>16</c:v>
                </c:pt>
                <c:pt idx="151">
                  <c:v>37</c:v>
                </c:pt>
                <c:pt idx="152">
                  <c:v>0</c:v>
                </c:pt>
                <c:pt idx="153">
                  <c:v>74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0</c:v>
                </c:pt>
                <c:pt idx="182">
                  <c:v>14</c:v>
                </c:pt>
                <c:pt idx="183">
                  <c:v>0</c:v>
                </c:pt>
                <c:pt idx="184">
                  <c:v>10</c:v>
                </c:pt>
                <c:pt idx="185">
                  <c:v>9</c:v>
                </c:pt>
                <c:pt idx="186">
                  <c:v>0</c:v>
                </c:pt>
                <c:pt idx="187">
                  <c:v>9</c:v>
                </c:pt>
                <c:pt idx="188">
                  <c:v>0</c:v>
                </c:pt>
                <c:pt idx="189">
                  <c:v>12</c:v>
                </c:pt>
                <c:pt idx="190">
                  <c:v>11</c:v>
                </c:pt>
                <c:pt idx="191">
                  <c:v>11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0</c:v>
                </c:pt>
                <c:pt idx="196">
                  <c:v>12</c:v>
                </c:pt>
                <c:pt idx="197">
                  <c:v>7</c:v>
                </c:pt>
                <c:pt idx="198">
                  <c:v>5</c:v>
                </c:pt>
                <c:pt idx="199">
                  <c:v>7</c:v>
                </c:pt>
                <c:pt idx="200">
                  <c:v>6</c:v>
                </c:pt>
                <c:pt idx="201">
                  <c:v>0</c:v>
                </c:pt>
                <c:pt idx="202">
                  <c:v>12</c:v>
                </c:pt>
                <c:pt idx="203">
                  <c:v>4</c:v>
                </c:pt>
                <c:pt idx="204">
                  <c:v>0</c:v>
                </c:pt>
                <c:pt idx="205">
                  <c:v>11</c:v>
                </c:pt>
                <c:pt idx="206">
                  <c:v>0</c:v>
                </c:pt>
                <c:pt idx="207">
                  <c:v>8</c:v>
                </c:pt>
                <c:pt idx="208">
                  <c:v>0</c:v>
                </c:pt>
                <c:pt idx="209">
                  <c:v>10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6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5</c:v>
                </c:pt>
                <c:pt idx="224">
                  <c:v>6</c:v>
                </c:pt>
                <c:pt idx="225">
                  <c:v>16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31</c:v>
                </c:pt>
                <c:pt idx="230">
                  <c:v>22</c:v>
                </c:pt>
                <c:pt idx="231">
                  <c:v>8</c:v>
                </c:pt>
                <c:pt idx="232">
                  <c:v>8</c:v>
                </c:pt>
                <c:pt idx="233">
                  <c:v>28</c:v>
                </c:pt>
                <c:pt idx="234">
                  <c:v>8</c:v>
                </c:pt>
                <c:pt idx="235">
                  <c:v>20</c:v>
                </c:pt>
                <c:pt idx="236">
                  <c:v>5</c:v>
                </c:pt>
                <c:pt idx="237">
                  <c:v>13</c:v>
                </c:pt>
                <c:pt idx="238">
                  <c:v>10</c:v>
                </c:pt>
                <c:pt idx="239">
                  <c:v>8</c:v>
                </c:pt>
                <c:pt idx="240">
                  <c:v>29</c:v>
                </c:pt>
                <c:pt idx="241">
                  <c:v>10</c:v>
                </c:pt>
                <c:pt idx="242">
                  <c:v>17</c:v>
                </c:pt>
                <c:pt idx="243">
                  <c:v>22</c:v>
                </c:pt>
                <c:pt idx="244">
                  <c:v>17</c:v>
                </c:pt>
                <c:pt idx="245">
                  <c:v>23</c:v>
                </c:pt>
                <c:pt idx="246">
                  <c:v>25</c:v>
                </c:pt>
                <c:pt idx="247">
                  <c:v>21</c:v>
                </c:pt>
                <c:pt idx="248">
                  <c:v>15</c:v>
                </c:pt>
                <c:pt idx="249">
                  <c:v>7</c:v>
                </c:pt>
                <c:pt idx="250">
                  <c:v>21</c:v>
                </c:pt>
                <c:pt idx="251">
                  <c:v>7</c:v>
                </c:pt>
                <c:pt idx="252">
                  <c:v>15</c:v>
                </c:pt>
                <c:pt idx="253">
                  <c:v>12</c:v>
                </c:pt>
                <c:pt idx="254">
                  <c:v>13</c:v>
                </c:pt>
                <c:pt idx="255">
                  <c:v>7</c:v>
                </c:pt>
                <c:pt idx="256">
                  <c:v>9</c:v>
                </c:pt>
                <c:pt idx="257">
                  <c:v>6</c:v>
                </c:pt>
                <c:pt idx="258" formatCode="General">
                  <c:v>0</c:v>
                </c:pt>
                <c:pt idx="259" formatCode="General">
                  <c:v>4</c:v>
                </c:pt>
                <c:pt idx="260" formatCode="General">
                  <c:v>0</c:v>
                </c:pt>
                <c:pt idx="261" formatCode="General">
                  <c:v>5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4</c:v>
                </c:pt>
                <c:pt idx="265" formatCode="General">
                  <c:v>5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4</c:v>
                </c:pt>
                <c:pt idx="269" formatCode="General">
                  <c:v>6</c:v>
                </c:pt>
                <c:pt idx="270" formatCode="General">
                  <c:v>12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5</c:v>
                </c:pt>
                <c:pt idx="276" formatCode="General">
                  <c:v>6</c:v>
                </c:pt>
                <c:pt idx="277" formatCode="General">
                  <c:v>6</c:v>
                </c:pt>
                <c:pt idx="278" formatCode="General">
                  <c:v>6</c:v>
                </c:pt>
                <c:pt idx="279" formatCode="General">
                  <c:v>2</c:v>
                </c:pt>
                <c:pt idx="280" formatCode="General">
                  <c:v>6</c:v>
                </c:pt>
                <c:pt idx="281" formatCode="General">
                  <c:v>6</c:v>
                </c:pt>
                <c:pt idx="282" formatCode="General">
                  <c:v>6</c:v>
                </c:pt>
                <c:pt idx="283" formatCode="General">
                  <c:v>7</c:v>
                </c:pt>
                <c:pt idx="284" formatCode="General">
                  <c:v>6</c:v>
                </c:pt>
                <c:pt idx="285" formatCode="General">
                  <c:v>3</c:v>
                </c:pt>
                <c:pt idx="286" formatCode="General">
                  <c:v>5</c:v>
                </c:pt>
                <c:pt idx="287" formatCode="General">
                  <c:v>6</c:v>
                </c:pt>
                <c:pt idx="288" formatCode="General">
                  <c:v>2</c:v>
                </c:pt>
                <c:pt idx="289" formatCode="General">
                  <c:v>8</c:v>
                </c:pt>
                <c:pt idx="290" formatCode="General">
                  <c:v>6</c:v>
                </c:pt>
                <c:pt idx="291" formatCode="General">
                  <c:v>12</c:v>
                </c:pt>
                <c:pt idx="292" formatCode="General">
                  <c:v>14</c:v>
                </c:pt>
                <c:pt idx="293" formatCode="General">
                  <c:v>8</c:v>
                </c:pt>
                <c:pt idx="294" formatCode="General">
                  <c:v>8</c:v>
                </c:pt>
                <c:pt idx="295" formatCode="General">
                  <c:v>5</c:v>
                </c:pt>
                <c:pt idx="296" formatCode="General">
                  <c:v>10</c:v>
                </c:pt>
                <c:pt idx="297" formatCode="General">
                  <c:v>9</c:v>
                </c:pt>
                <c:pt idx="298" formatCode="General">
                  <c:v>10</c:v>
                </c:pt>
                <c:pt idx="299" formatCode="General">
                  <c:v>16</c:v>
                </c:pt>
                <c:pt idx="300" formatCode="General">
                  <c:v>0</c:v>
                </c:pt>
                <c:pt idx="301" formatCode="General">
                  <c:v>15</c:v>
                </c:pt>
                <c:pt idx="302" formatCode="General">
                  <c:v>16</c:v>
                </c:pt>
                <c:pt idx="303" formatCode="General">
                  <c:v>9</c:v>
                </c:pt>
                <c:pt idx="304" formatCode="General">
                  <c:v>7</c:v>
                </c:pt>
                <c:pt idx="305" formatCode="General">
                  <c:v>9</c:v>
                </c:pt>
                <c:pt idx="306" formatCode="General">
                  <c:v>6</c:v>
                </c:pt>
                <c:pt idx="307" formatCode="General">
                  <c:v>9</c:v>
                </c:pt>
                <c:pt idx="308" formatCode="General">
                  <c:v>9</c:v>
                </c:pt>
                <c:pt idx="309" formatCode="General">
                  <c:v>14</c:v>
                </c:pt>
                <c:pt idx="310" formatCode="General">
                  <c:v>15</c:v>
                </c:pt>
                <c:pt idx="311" formatCode="General">
                  <c:v>10</c:v>
                </c:pt>
                <c:pt idx="312" formatCode="General">
                  <c:v>7</c:v>
                </c:pt>
                <c:pt idx="313" formatCode="General">
                  <c:v>12</c:v>
                </c:pt>
                <c:pt idx="314" formatCode="General">
                  <c:v>18</c:v>
                </c:pt>
                <c:pt idx="315" formatCode="General">
                  <c:v>12</c:v>
                </c:pt>
                <c:pt idx="316" formatCode="General">
                  <c:v>13</c:v>
                </c:pt>
                <c:pt idx="317" formatCode="General">
                  <c:v>16</c:v>
                </c:pt>
                <c:pt idx="318" formatCode="General">
                  <c:v>16</c:v>
                </c:pt>
                <c:pt idx="319" formatCode="General">
                  <c:v>19</c:v>
                </c:pt>
                <c:pt idx="320" formatCode="General">
                  <c:v>12</c:v>
                </c:pt>
                <c:pt idx="321" formatCode="General">
                  <c:v>6</c:v>
                </c:pt>
                <c:pt idx="322" formatCode="General">
                  <c:v>0</c:v>
                </c:pt>
                <c:pt idx="323" formatCode="General">
                  <c:v>2</c:v>
                </c:pt>
                <c:pt idx="324" formatCode="General">
                  <c:v>2</c:v>
                </c:pt>
                <c:pt idx="325" formatCode="General">
                  <c:v>0</c:v>
                </c:pt>
                <c:pt idx="326" formatCode="General">
                  <c:v>2</c:v>
                </c:pt>
                <c:pt idx="327" formatCode="General">
                  <c:v>4</c:v>
                </c:pt>
                <c:pt idx="328" formatCode="General">
                  <c:v>2</c:v>
                </c:pt>
                <c:pt idx="329" formatCode="General">
                  <c:v>2</c:v>
                </c:pt>
                <c:pt idx="330" formatCode="General">
                  <c:v>2</c:v>
                </c:pt>
                <c:pt idx="331" formatCode="General">
                  <c:v>2</c:v>
                </c:pt>
                <c:pt idx="332" formatCode="General">
                  <c:v>2</c:v>
                </c:pt>
                <c:pt idx="333" formatCode="General">
                  <c:v>0</c:v>
                </c:pt>
                <c:pt idx="334" formatCode="General">
                  <c:v>6</c:v>
                </c:pt>
                <c:pt idx="335" formatCode="General">
                  <c:v>17</c:v>
                </c:pt>
                <c:pt idx="336" formatCode="General">
                  <c:v>37</c:v>
                </c:pt>
                <c:pt idx="337" formatCode="General">
                  <c:v>17</c:v>
                </c:pt>
                <c:pt idx="338" formatCode="General">
                  <c:v>18</c:v>
                </c:pt>
                <c:pt idx="339" formatCode="General">
                  <c:v>39</c:v>
                </c:pt>
                <c:pt idx="340" formatCode="General">
                  <c:v>0</c:v>
                </c:pt>
                <c:pt idx="341" formatCode="General">
                  <c:v>17</c:v>
                </c:pt>
                <c:pt idx="342" formatCode="General">
                  <c:v>19</c:v>
                </c:pt>
                <c:pt idx="343" formatCode="General">
                  <c:v>0</c:v>
                </c:pt>
                <c:pt idx="344" formatCode="General">
                  <c:v>14</c:v>
                </c:pt>
                <c:pt idx="345" formatCode="General">
                  <c:v>2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5</c:v>
                </c:pt>
                <c:pt idx="350" formatCode="General">
                  <c:v>3</c:v>
                </c:pt>
                <c:pt idx="351" formatCode="General">
                  <c:v>5</c:v>
                </c:pt>
                <c:pt idx="352" formatCode="General">
                  <c:v>5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10</c:v>
                </c:pt>
                <c:pt idx="356" formatCode="General">
                  <c:v>6</c:v>
                </c:pt>
                <c:pt idx="357" formatCode="General">
                  <c:v>11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2</c:v>
                </c:pt>
                <c:pt idx="362" formatCode="General">
                  <c:v>3</c:v>
                </c:pt>
                <c:pt idx="363" formatCode="General">
                  <c:v>4</c:v>
                </c:pt>
                <c:pt idx="364" formatCode="General">
                  <c:v>6</c:v>
                </c:pt>
                <c:pt idx="365" formatCode="General">
                  <c:v>2</c:v>
                </c:pt>
                <c:pt idx="366" formatCode="General">
                  <c:v>2</c:v>
                </c:pt>
                <c:pt idx="367" formatCode="General">
                  <c:v>3</c:v>
                </c:pt>
                <c:pt idx="368" formatCode="General">
                  <c:v>2</c:v>
                </c:pt>
                <c:pt idx="369" formatCode="General">
                  <c:v>9</c:v>
                </c:pt>
                <c:pt idx="370" formatCode="General">
                  <c:v>2</c:v>
                </c:pt>
                <c:pt idx="371" formatCode="General">
                  <c:v>2</c:v>
                </c:pt>
                <c:pt idx="372" formatCode="General">
                  <c:v>3</c:v>
                </c:pt>
                <c:pt idx="373" formatCode="General">
                  <c:v>18</c:v>
                </c:pt>
                <c:pt idx="374" formatCode="General">
                  <c:v>13</c:v>
                </c:pt>
                <c:pt idx="375" formatCode="General">
                  <c:v>12</c:v>
                </c:pt>
                <c:pt idx="376" formatCode="General">
                  <c:v>2</c:v>
                </c:pt>
                <c:pt idx="377" formatCode="General">
                  <c:v>26</c:v>
                </c:pt>
                <c:pt idx="378" formatCode="General">
                  <c:v>3</c:v>
                </c:pt>
                <c:pt idx="379" formatCode="General">
                  <c:v>0</c:v>
                </c:pt>
                <c:pt idx="380" formatCode="General">
                  <c:v>24</c:v>
                </c:pt>
                <c:pt idx="381" formatCode="General">
                  <c:v>12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9</c:v>
                </c:pt>
                <c:pt idx="386" formatCode="General">
                  <c:v>11</c:v>
                </c:pt>
                <c:pt idx="387" formatCode="General">
                  <c:v>9</c:v>
                </c:pt>
                <c:pt idx="388" formatCode="General">
                  <c:v>6</c:v>
                </c:pt>
                <c:pt idx="389" formatCode="General">
                  <c:v>11</c:v>
                </c:pt>
                <c:pt idx="390" formatCode="General">
                  <c:v>52</c:v>
                </c:pt>
                <c:pt idx="391" formatCode="General">
                  <c:v>19</c:v>
                </c:pt>
                <c:pt idx="392" formatCode="General">
                  <c:v>9</c:v>
                </c:pt>
                <c:pt idx="393" formatCode="General">
                  <c:v>20</c:v>
                </c:pt>
                <c:pt idx="394" formatCode="General">
                  <c:v>8</c:v>
                </c:pt>
                <c:pt idx="395" formatCode="General">
                  <c:v>25</c:v>
                </c:pt>
                <c:pt idx="396" formatCode="General">
                  <c:v>0</c:v>
                </c:pt>
                <c:pt idx="397" formatCode="General">
                  <c:v>5</c:v>
                </c:pt>
                <c:pt idx="398" formatCode="General">
                  <c:v>10</c:v>
                </c:pt>
                <c:pt idx="399" formatCode="General">
                  <c:v>30</c:v>
                </c:pt>
                <c:pt idx="400" formatCode="General">
                  <c:v>24</c:v>
                </c:pt>
                <c:pt idx="401" formatCode="General">
                  <c:v>17</c:v>
                </c:pt>
                <c:pt idx="402" formatCode="General">
                  <c:v>0</c:v>
                </c:pt>
                <c:pt idx="403" formatCode="General">
                  <c:v>22</c:v>
                </c:pt>
                <c:pt idx="404" formatCode="General">
                  <c:v>0</c:v>
                </c:pt>
                <c:pt idx="405" formatCode="General">
                  <c:v>11</c:v>
                </c:pt>
                <c:pt idx="406" formatCode="General">
                  <c:v>17</c:v>
                </c:pt>
                <c:pt idx="407" formatCode="General">
                  <c:v>0</c:v>
                </c:pt>
                <c:pt idx="408" formatCode="General">
                  <c:v>20</c:v>
                </c:pt>
                <c:pt idx="409" formatCode="General">
                  <c:v>46</c:v>
                </c:pt>
                <c:pt idx="410" formatCode="General">
                  <c:v>0</c:v>
                </c:pt>
                <c:pt idx="411" formatCode="General">
                  <c:v>35</c:v>
                </c:pt>
                <c:pt idx="412" formatCode="General">
                  <c:v>2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2</c:v>
                </c:pt>
                <c:pt idx="416" formatCode="General">
                  <c:v>2</c:v>
                </c:pt>
                <c:pt idx="417" formatCode="General">
                  <c:v>0</c:v>
                </c:pt>
                <c:pt idx="418" formatCode="General">
                  <c:v>2</c:v>
                </c:pt>
                <c:pt idx="419" formatCode="General">
                  <c:v>2</c:v>
                </c:pt>
                <c:pt idx="420" formatCode="General">
                  <c:v>2</c:v>
                </c:pt>
                <c:pt idx="421" formatCode="General">
                  <c:v>3</c:v>
                </c:pt>
                <c:pt idx="422" formatCode="General">
                  <c:v>2</c:v>
                </c:pt>
                <c:pt idx="423" formatCode="General">
                  <c:v>2</c:v>
                </c:pt>
                <c:pt idx="424" formatCode="General">
                  <c:v>6</c:v>
                </c:pt>
                <c:pt idx="425" formatCode="General">
                  <c:v>3</c:v>
                </c:pt>
                <c:pt idx="426" formatCode="General">
                  <c:v>2</c:v>
                </c:pt>
                <c:pt idx="427" formatCode="General">
                  <c:v>2</c:v>
                </c:pt>
                <c:pt idx="428" formatCode="General">
                  <c:v>2</c:v>
                </c:pt>
                <c:pt idx="429" formatCode="General">
                  <c:v>0</c:v>
                </c:pt>
                <c:pt idx="430" formatCode="General">
                  <c:v>3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3</c:v>
                </c:pt>
                <c:pt idx="435" formatCode="General">
                  <c:v>5</c:v>
                </c:pt>
                <c:pt idx="436" formatCode="General">
                  <c:v>3</c:v>
                </c:pt>
                <c:pt idx="437" formatCode="General">
                  <c:v>8</c:v>
                </c:pt>
                <c:pt idx="438" formatCode="General">
                  <c:v>8</c:v>
                </c:pt>
                <c:pt idx="439" formatCode="General">
                  <c:v>0</c:v>
                </c:pt>
                <c:pt idx="440" formatCode="General">
                  <c:v>15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9</c:v>
                </c:pt>
                <c:pt idx="444" formatCode="General">
                  <c:v>0</c:v>
                </c:pt>
                <c:pt idx="445" formatCode="General">
                  <c:v>9</c:v>
                </c:pt>
                <c:pt idx="446" formatCode="General">
                  <c:v>0</c:v>
                </c:pt>
                <c:pt idx="447" formatCode="General">
                  <c:v>13</c:v>
                </c:pt>
                <c:pt idx="448" formatCode="General">
                  <c:v>10</c:v>
                </c:pt>
                <c:pt idx="449" formatCode="General">
                  <c:v>11</c:v>
                </c:pt>
                <c:pt idx="450" formatCode="General">
                  <c:v>7</c:v>
                </c:pt>
                <c:pt idx="451" formatCode="General">
                  <c:v>7</c:v>
                </c:pt>
                <c:pt idx="452" formatCode="General">
                  <c:v>5</c:v>
                </c:pt>
                <c:pt idx="453" formatCode="General">
                  <c:v>0</c:v>
                </c:pt>
                <c:pt idx="454" formatCode="General">
                  <c:v>10</c:v>
                </c:pt>
                <c:pt idx="455" formatCode="General">
                  <c:v>9</c:v>
                </c:pt>
                <c:pt idx="456" formatCode="General">
                  <c:v>6</c:v>
                </c:pt>
                <c:pt idx="457" formatCode="General">
                  <c:v>8</c:v>
                </c:pt>
                <c:pt idx="458" formatCode="General">
                  <c:v>6</c:v>
                </c:pt>
                <c:pt idx="459" formatCode="General">
                  <c:v>0</c:v>
                </c:pt>
                <c:pt idx="460" formatCode="General">
                  <c:v>12</c:v>
                </c:pt>
                <c:pt idx="461" formatCode="General">
                  <c:v>3</c:v>
                </c:pt>
                <c:pt idx="462" formatCode="General">
                  <c:v>0</c:v>
                </c:pt>
                <c:pt idx="463" formatCode="General">
                  <c:v>14</c:v>
                </c:pt>
                <c:pt idx="464" formatCode="General">
                  <c:v>0</c:v>
                </c:pt>
                <c:pt idx="465" formatCode="General">
                  <c:v>9</c:v>
                </c:pt>
                <c:pt idx="466" formatCode="General">
                  <c:v>11</c:v>
                </c:pt>
                <c:pt idx="467" formatCode="General">
                  <c:v>14</c:v>
                </c:pt>
                <c:pt idx="468" formatCode="General">
                  <c:v>0</c:v>
                </c:pt>
                <c:pt idx="469" formatCode="General">
                  <c:v>4</c:v>
                </c:pt>
                <c:pt idx="470" formatCode="General">
                  <c:v>0</c:v>
                </c:pt>
                <c:pt idx="471" formatCode="General">
                  <c:v>5</c:v>
                </c:pt>
                <c:pt idx="472" formatCode="General">
                  <c:v>0</c:v>
                </c:pt>
                <c:pt idx="473" formatCode="General">
                  <c:v>4</c:v>
                </c:pt>
                <c:pt idx="474" formatCode="General">
                  <c:v>0</c:v>
                </c:pt>
                <c:pt idx="475" formatCode="General">
                  <c:v>6</c:v>
                </c:pt>
                <c:pt idx="476" formatCode="General">
                  <c:v>0</c:v>
                </c:pt>
                <c:pt idx="477" formatCode="General">
                  <c:v>6</c:v>
                </c:pt>
                <c:pt idx="478" formatCode="General">
                  <c:v>0</c:v>
                </c:pt>
                <c:pt idx="479" formatCode="General">
                  <c:v>3</c:v>
                </c:pt>
                <c:pt idx="480" formatCode="General">
                  <c:v>0</c:v>
                </c:pt>
                <c:pt idx="481" formatCode="General">
                  <c:v>5</c:v>
                </c:pt>
                <c:pt idx="482" formatCode="General">
                  <c:v>4</c:v>
                </c:pt>
                <c:pt idx="483" formatCode="General">
                  <c:v>17</c:v>
                </c:pt>
                <c:pt idx="484" formatCode="General">
                  <c:v>12</c:v>
                </c:pt>
                <c:pt idx="485" formatCode="General">
                  <c:v>12</c:v>
                </c:pt>
                <c:pt idx="486" formatCode="General">
                  <c:v>19</c:v>
                </c:pt>
                <c:pt idx="487" formatCode="General">
                  <c:v>30</c:v>
                </c:pt>
                <c:pt idx="488" formatCode="General">
                  <c:v>18</c:v>
                </c:pt>
                <c:pt idx="489" formatCode="General">
                  <c:v>8</c:v>
                </c:pt>
                <c:pt idx="490" formatCode="General">
                  <c:v>8</c:v>
                </c:pt>
                <c:pt idx="491" formatCode="General">
                  <c:v>25</c:v>
                </c:pt>
                <c:pt idx="492" formatCode="General">
                  <c:v>8</c:v>
                </c:pt>
                <c:pt idx="493" formatCode="General">
                  <c:v>23</c:v>
                </c:pt>
                <c:pt idx="494" formatCode="General">
                  <c:v>4</c:v>
                </c:pt>
                <c:pt idx="495" formatCode="General">
                  <c:v>13</c:v>
                </c:pt>
                <c:pt idx="496" formatCode="General">
                  <c:v>9</c:v>
                </c:pt>
                <c:pt idx="497" formatCode="General">
                  <c:v>11</c:v>
                </c:pt>
                <c:pt idx="498" formatCode="General">
                  <c:v>11</c:v>
                </c:pt>
                <c:pt idx="499" formatCode="General">
                  <c:v>10</c:v>
                </c:pt>
                <c:pt idx="500" formatCode="General">
                  <c:v>18</c:v>
                </c:pt>
                <c:pt idx="501" formatCode="General">
                  <c:v>26</c:v>
                </c:pt>
                <c:pt idx="502" formatCode="General">
                  <c:v>0</c:v>
                </c:pt>
                <c:pt idx="503" formatCode="General">
                  <c:v>28</c:v>
                </c:pt>
                <c:pt idx="504" formatCode="General">
                  <c:v>0</c:v>
                </c:pt>
                <c:pt idx="505" formatCode="General">
                  <c:v>22</c:v>
                </c:pt>
                <c:pt idx="506" formatCode="General">
                  <c:v>0</c:v>
                </c:pt>
                <c:pt idx="507" formatCode="General">
                  <c:v>10</c:v>
                </c:pt>
                <c:pt idx="508" formatCode="General">
                  <c:v>13</c:v>
                </c:pt>
                <c:pt idx="509" formatCode="General">
                  <c:v>13</c:v>
                </c:pt>
                <c:pt idx="510" formatCode="General">
                  <c:v>13</c:v>
                </c:pt>
                <c:pt idx="511" formatCode="General">
                  <c:v>13</c:v>
                </c:pt>
                <c:pt idx="512" formatCode="General">
                  <c:v>12</c:v>
                </c:pt>
                <c:pt idx="513" formatCode="General">
                  <c:v>14</c:v>
                </c:pt>
                <c:pt idx="514" formatCode="General">
                  <c:v>0</c:v>
                </c:pt>
                <c:pt idx="515" formatCode="General">
                  <c:v>8</c:v>
                </c:pt>
                <c:pt idx="516" formatCode="General">
                  <c:v>4</c:v>
                </c:pt>
                <c:pt idx="517" formatCode="General">
                  <c:v>4</c:v>
                </c:pt>
                <c:pt idx="518" formatCode="General">
                  <c:v>6</c:v>
                </c:pt>
                <c:pt idx="519" formatCode="General">
                  <c:v>4</c:v>
                </c:pt>
                <c:pt idx="520" formatCode="General">
                  <c:v>5</c:v>
                </c:pt>
                <c:pt idx="521" formatCode="General">
                  <c:v>13</c:v>
                </c:pt>
                <c:pt idx="522" formatCode="General">
                  <c:v>4</c:v>
                </c:pt>
                <c:pt idx="523" formatCode="General">
                  <c:v>5</c:v>
                </c:pt>
                <c:pt idx="524" formatCode="General">
                  <c:v>11</c:v>
                </c:pt>
                <c:pt idx="525" formatCode="General">
                  <c:v>11</c:v>
                </c:pt>
                <c:pt idx="526" formatCode="General">
                  <c:v>4</c:v>
                </c:pt>
                <c:pt idx="527" formatCode="General">
                  <c:v>5</c:v>
                </c:pt>
                <c:pt idx="528" formatCode="General">
                  <c:v>13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7</c:v>
                </c:pt>
                <c:pt idx="532" formatCode="General">
                  <c:v>6</c:v>
                </c:pt>
                <c:pt idx="533" formatCode="General">
                  <c:v>7</c:v>
                </c:pt>
                <c:pt idx="534" formatCode="General">
                  <c:v>7</c:v>
                </c:pt>
                <c:pt idx="535" formatCode="General">
                  <c:v>7</c:v>
                </c:pt>
                <c:pt idx="536" formatCode="General">
                  <c:v>7</c:v>
                </c:pt>
                <c:pt idx="537" formatCode="General">
                  <c:v>7</c:v>
                </c:pt>
                <c:pt idx="538" formatCode="General">
                  <c:v>7</c:v>
                </c:pt>
                <c:pt idx="539" formatCode="General">
                  <c:v>7</c:v>
                </c:pt>
                <c:pt idx="540" formatCode="General">
                  <c:v>7</c:v>
                </c:pt>
                <c:pt idx="541" formatCode="General">
                  <c:v>7</c:v>
                </c:pt>
                <c:pt idx="542" formatCode="General">
                  <c:v>7</c:v>
                </c:pt>
                <c:pt idx="543" formatCode="General">
                  <c:v>6</c:v>
                </c:pt>
                <c:pt idx="544" formatCode="General">
                  <c:v>0</c:v>
                </c:pt>
                <c:pt idx="545" formatCode="General">
                  <c:v>2</c:v>
                </c:pt>
                <c:pt idx="546" formatCode="General">
                  <c:v>8</c:v>
                </c:pt>
                <c:pt idx="547" formatCode="General">
                  <c:v>5</c:v>
                </c:pt>
                <c:pt idx="548" formatCode="General">
                  <c:v>12</c:v>
                </c:pt>
                <c:pt idx="549" formatCode="General">
                  <c:v>15</c:v>
                </c:pt>
                <c:pt idx="550" formatCode="General">
                  <c:v>8</c:v>
                </c:pt>
                <c:pt idx="551" formatCode="General">
                  <c:v>8</c:v>
                </c:pt>
                <c:pt idx="552" formatCode="General">
                  <c:v>7</c:v>
                </c:pt>
                <c:pt idx="553" formatCode="General">
                  <c:v>7</c:v>
                </c:pt>
                <c:pt idx="554" formatCode="General">
                  <c:v>7</c:v>
                </c:pt>
                <c:pt idx="555" formatCode="General">
                  <c:v>7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7</c:v>
                </c:pt>
                <c:pt idx="559" formatCode="General">
                  <c:v>7</c:v>
                </c:pt>
                <c:pt idx="560" formatCode="General">
                  <c:v>10</c:v>
                </c:pt>
                <c:pt idx="561" formatCode="General">
                  <c:v>6</c:v>
                </c:pt>
                <c:pt idx="562" formatCode="General">
                  <c:v>6</c:v>
                </c:pt>
                <c:pt idx="563" formatCode="General">
                  <c:v>7</c:v>
                </c:pt>
                <c:pt idx="564" formatCode="General">
                  <c:v>6</c:v>
                </c:pt>
                <c:pt idx="565" formatCode="General">
                  <c:v>7</c:v>
                </c:pt>
                <c:pt idx="566" formatCode="General">
                  <c:v>7</c:v>
                </c:pt>
                <c:pt idx="567" formatCode="General">
                  <c:v>6</c:v>
                </c:pt>
                <c:pt idx="568" formatCode="General">
                  <c:v>7</c:v>
                </c:pt>
                <c:pt idx="569" formatCode="General">
                  <c:v>12</c:v>
                </c:pt>
                <c:pt idx="570" formatCode="General">
                  <c:v>14</c:v>
                </c:pt>
                <c:pt idx="571" formatCode="General">
                  <c:v>12</c:v>
                </c:pt>
                <c:pt idx="572" formatCode="General">
                  <c:v>12</c:v>
                </c:pt>
                <c:pt idx="573" formatCode="General">
                  <c:v>13</c:v>
                </c:pt>
                <c:pt idx="574" formatCode="General">
                  <c:v>14</c:v>
                </c:pt>
                <c:pt idx="575" formatCode="General">
                  <c:v>13</c:v>
                </c:pt>
                <c:pt idx="576" formatCode="General">
                  <c:v>12</c:v>
                </c:pt>
                <c:pt idx="577" formatCode="General">
                  <c:v>6</c:v>
                </c:pt>
                <c:pt idx="578" formatCode="General">
                  <c:v>10</c:v>
                </c:pt>
                <c:pt idx="579" formatCode="General">
                  <c:v>2</c:v>
                </c:pt>
                <c:pt idx="580" formatCode="General">
                  <c:v>2</c:v>
                </c:pt>
                <c:pt idx="581" formatCode="General">
                  <c:v>0</c:v>
                </c:pt>
                <c:pt idx="582" formatCode="General">
                  <c:v>2</c:v>
                </c:pt>
                <c:pt idx="583" formatCode="General">
                  <c:v>2</c:v>
                </c:pt>
                <c:pt idx="584" formatCode="General">
                  <c:v>2</c:v>
                </c:pt>
                <c:pt idx="585" formatCode="General">
                  <c:v>2</c:v>
                </c:pt>
                <c:pt idx="586" formatCode="General">
                  <c:v>3</c:v>
                </c:pt>
                <c:pt idx="587" formatCode="General">
                  <c:v>2</c:v>
                </c:pt>
                <c:pt idx="588" formatCode="General">
                  <c:v>2</c:v>
                </c:pt>
                <c:pt idx="589" formatCode="General">
                  <c:v>2</c:v>
                </c:pt>
                <c:pt idx="590" formatCode="General">
                  <c:v>5</c:v>
                </c:pt>
                <c:pt idx="591" formatCode="General">
                  <c:v>16</c:v>
                </c:pt>
                <c:pt idx="592" formatCode="General">
                  <c:v>35</c:v>
                </c:pt>
                <c:pt idx="593" formatCode="General">
                  <c:v>16</c:v>
                </c:pt>
                <c:pt idx="594" formatCode="General">
                  <c:v>19</c:v>
                </c:pt>
                <c:pt idx="595" formatCode="General">
                  <c:v>0</c:v>
                </c:pt>
                <c:pt idx="596" formatCode="General">
                  <c:v>16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2</c:v>
                </c:pt>
                <c:pt idx="601" formatCode="General">
                  <c:v>0</c:v>
                </c:pt>
                <c:pt idx="602" formatCode="General">
                  <c:v>3</c:v>
                </c:pt>
                <c:pt idx="603" formatCode="General">
                  <c:v>5</c:v>
                </c:pt>
                <c:pt idx="604" formatCode="General">
                  <c:v>3</c:v>
                </c:pt>
                <c:pt idx="605" formatCode="General">
                  <c:v>5</c:v>
                </c:pt>
                <c:pt idx="606" formatCode="General">
                  <c:v>6</c:v>
                </c:pt>
                <c:pt idx="607" formatCode="General">
                  <c:v>0</c:v>
                </c:pt>
                <c:pt idx="608" formatCode="General">
                  <c:v>6</c:v>
                </c:pt>
                <c:pt idx="609" formatCode="General">
                  <c:v>11</c:v>
                </c:pt>
                <c:pt idx="610" formatCode="General">
                  <c:v>8</c:v>
                </c:pt>
                <c:pt idx="611" formatCode="General">
                  <c:v>11</c:v>
                </c:pt>
                <c:pt idx="612" formatCode="General">
                  <c:v>9</c:v>
                </c:pt>
                <c:pt idx="613" formatCode="General">
                  <c:v>5</c:v>
                </c:pt>
                <c:pt idx="614" formatCode="General">
                  <c:v>0</c:v>
                </c:pt>
                <c:pt idx="615" formatCode="General">
                  <c:v>2</c:v>
                </c:pt>
                <c:pt idx="616" formatCode="General">
                  <c:v>2</c:v>
                </c:pt>
                <c:pt idx="617" formatCode="General">
                  <c:v>4</c:v>
                </c:pt>
                <c:pt idx="618" formatCode="General">
                  <c:v>7</c:v>
                </c:pt>
                <c:pt idx="619" formatCode="General">
                  <c:v>2</c:v>
                </c:pt>
                <c:pt idx="620" formatCode="General">
                  <c:v>2</c:v>
                </c:pt>
                <c:pt idx="621" formatCode="General">
                  <c:v>3</c:v>
                </c:pt>
                <c:pt idx="622" formatCode="General">
                  <c:v>2</c:v>
                </c:pt>
                <c:pt idx="623" formatCode="General">
                  <c:v>9</c:v>
                </c:pt>
                <c:pt idx="624" formatCode="General">
                  <c:v>2</c:v>
                </c:pt>
                <c:pt idx="625" formatCode="General">
                  <c:v>2</c:v>
                </c:pt>
                <c:pt idx="626" formatCode="General">
                  <c:v>3</c:v>
                </c:pt>
                <c:pt idx="627" formatCode="General">
                  <c:v>16</c:v>
                </c:pt>
                <c:pt idx="628" formatCode="General">
                  <c:v>13</c:v>
                </c:pt>
                <c:pt idx="629" formatCode="General">
                  <c:v>11</c:v>
                </c:pt>
                <c:pt idx="630" formatCode="General">
                  <c:v>2</c:v>
                </c:pt>
                <c:pt idx="631" formatCode="General">
                  <c:v>26</c:v>
                </c:pt>
                <c:pt idx="632" formatCode="General">
                  <c:v>2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13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7</c:v>
                </c:pt>
                <c:pt idx="640" formatCode="General">
                  <c:v>11</c:v>
                </c:pt>
                <c:pt idx="641" formatCode="General">
                  <c:v>10</c:v>
                </c:pt>
                <c:pt idx="642" formatCode="General">
                  <c:v>0</c:v>
                </c:pt>
                <c:pt idx="643" formatCode="General">
                  <c:v>25</c:v>
                </c:pt>
                <c:pt idx="644" formatCode="General">
                  <c:v>13</c:v>
                </c:pt>
                <c:pt idx="645" formatCode="General">
                  <c:v>25</c:v>
                </c:pt>
                <c:pt idx="646" formatCode="General">
                  <c:v>11</c:v>
                </c:pt>
                <c:pt idx="647" formatCode="General">
                  <c:v>22</c:v>
                </c:pt>
                <c:pt idx="648" formatCode="General">
                  <c:v>6</c:v>
                </c:pt>
                <c:pt idx="649" formatCode="General">
                  <c:v>10</c:v>
                </c:pt>
                <c:pt idx="650" formatCode="General">
                  <c:v>0</c:v>
                </c:pt>
                <c:pt idx="651" formatCode="General">
                  <c:v>3</c:v>
                </c:pt>
                <c:pt idx="652" formatCode="General">
                  <c:v>8</c:v>
                </c:pt>
                <c:pt idx="653" formatCode="General">
                  <c:v>33</c:v>
                </c:pt>
                <c:pt idx="654" formatCode="General">
                  <c:v>28</c:v>
                </c:pt>
                <c:pt idx="655" formatCode="General">
                  <c:v>17</c:v>
                </c:pt>
                <c:pt idx="656" formatCode="General">
                  <c:v>20</c:v>
                </c:pt>
                <c:pt idx="657" formatCode="General">
                  <c:v>20</c:v>
                </c:pt>
                <c:pt idx="658" formatCode="General">
                  <c:v>0</c:v>
                </c:pt>
                <c:pt idx="659" formatCode="General">
                  <c:v>10</c:v>
                </c:pt>
                <c:pt idx="660" formatCode="General">
                  <c:v>16</c:v>
                </c:pt>
                <c:pt idx="661" formatCode="General">
                  <c:v>0</c:v>
                </c:pt>
                <c:pt idx="662" formatCode="General">
                  <c:v>17</c:v>
                </c:pt>
                <c:pt idx="663" formatCode="General">
                  <c:v>23</c:v>
                </c:pt>
                <c:pt idx="664" formatCode="General">
                  <c:v>0</c:v>
                </c:pt>
                <c:pt idx="665" formatCode="General">
                  <c:v>22</c:v>
                </c:pt>
                <c:pt idx="666" formatCode="General">
                  <c:v>3</c:v>
                </c:pt>
                <c:pt idx="667" formatCode="General">
                  <c:v>2</c:v>
                </c:pt>
                <c:pt idx="668" formatCode="General">
                  <c:v>2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0</c:v>
                </c:pt>
                <c:pt idx="672" formatCode="General">
                  <c:v>2</c:v>
                </c:pt>
                <c:pt idx="673" formatCode="General">
                  <c:v>2</c:v>
                </c:pt>
                <c:pt idx="674" formatCode="General">
                  <c:v>2</c:v>
                </c:pt>
                <c:pt idx="675" formatCode="General">
                  <c:v>2</c:v>
                </c:pt>
                <c:pt idx="676" formatCode="General">
                  <c:v>2</c:v>
                </c:pt>
                <c:pt idx="677" formatCode="General">
                  <c:v>2</c:v>
                </c:pt>
                <c:pt idx="678" formatCode="General">
                  <c:v>8</c:v>
                </c:pt>
                <c:pt idx="679" formatCode="General">
                  <c:v>4</c:v>
                </c:pt>
                <c:pt idx="680" formatCode="General">
                  <c:v>2</c:v>
                </c:pt>
                <c:pt idx="681" formatCode="General">
                  <c:v>2</c:v>
                </c:pt>
                <c:pt idx="682" formatCode="General">
                  <c:v>2</c:v>
                </c:pt>
                <c:pt idx="683" formatCode="General">
                  <c:v>0</c:v>
                </c:pt>
                <c:pt idx="684" formatCode="General">
                  <c:v>2</c:v>
                </c:pt>
                <c:pt idx="685" formatCode="General">
                  <c:v>2</c:v>
                </c:pt>
                <c:pt idx="686" formatCode="General">
                  <c:v>3</c:v>
                </c:pt>
                <c:pt idx="687" formatCode="General">
                  <c:v>2</c:v>
                </c:pt>
                <c:pt idx="688" formatCode="General">
                  <c:v>4</c:v>
                </c:pt>
                <c:pt idx="689" formatCode="General">
                  <c:v>0</c:v>
                </c:pt>
                <c:pt idx="690" formatCode="General">
                  <c:v>5</c:v>
                </c:pt>
                <c:pt idx="691" formatCode="General">
                  <c:v>3</c:v>
                </c:pt>
                <c:pt idx="692" formatCode="General">
                  <c:v>8</c:v>
                </c:pt>
                <c:pt idx="693" formatCode="General">
                  <c:v>0</c:v>
                </c:pt>
                <c:pt idx="694" formatCode="General">
                  <c:v>13</c:v>
                </c:pt>
                <c:pt idx="695" formatCode="General">
                  <c:v>0</c:v>
                </c:pt>
                <c:pt idx="696" formatCode="General">
                  <c:v>7</c:v>
                </c:pt>
                <c:pt idx="697" formatCode="General">
                  <c:v>7</c:v>
                </c:pt>
                <c:pt idx="698" formatCode="General">
                  <c:v>0</c:v>
                </c:pt>
                <c:pt idx="699" formatCode="General">
                  <c:v>6</c:v>
                </c:pt>
                <c:pt idx="700" formatCode="General">
                  <c:v>0</c:v>
                </c:pt>
                <c:pt idx="701" formatCode="General">
                  <c:v>13</c:v>
                </c:pt>
                <c:pt idx="702" formatCode="General">
                  <c:v>11</c:v>
                </c:pt>
                <c:pt idx="703" formatCode="General">
                  <c:v>11</c:v>
                </c:pt>
                <c:pt idx="704" formatCode="General">
                  <c:v>5</c:v>
                </c:pt>
                <c:pt idx="705" formatCode="General">
                  <c:v>8</c:v>
                </c:pt>
                <c:pt idx="706" formatCode="General">
                  <c:v>6</c:v>
                </c:pt>
                <c:pt idx="707" formatCode="General">
                  <c:v>0</c:v>
                </c:pt>
                <c:pt idx="708" formatCode="General">
                  <c:v>10</c:v>
                </c:pt>
                <c:pt idx="709" formatCode="General">
                  <c:v>7</c:v>
                </c:pt>
                <c:pt idx="710" formatCode="General">
                  <c:v>5</c:v>
                </c:pt>
                <c:pt idx="711" formatCode="General">
                  <c:v>7</c:v>
                </c:pt>
                <c:pt idx="712" formatCode="General">
                  <c:v>6</c:v>
                </c:pt>
                <c:pt idx="713" formatCode="General">
                  <c:v>0</c:v>
                </c:pt>
                <c:pt idx="714" formatCode="General">
                  <c:v>14</c:v>
                </c:pt>
                <c:pt idx="715" formatCode="General">
                  <c:v>4</c:v>
                </c:pt>
                <c:pt idx="716" formatCode="General">
                  <c:v>8</c:v>
                </c:pt>
                <c:pt idx="717" formatCode="General">
                  <c:v>14</c:v>
                </c:pt>
                <c:pt idx="718" formatCode="General">
                  <c:v>9</c:v>
                </c:pt>
                <c:pt idx="719" formatCode="General">
                  <c:v>9</c:v>
                </c:pt>
                <c:pt idx="720" formatCode="General">
                  <c:v>14</c:v>
                </c:pt>
                <c:pt idx="721" formatCode="General">
                  <c:v>13</c:v>
                </c:pt>
                <c:pt idx="722" formatCode="General">
                  <c:v>5</c:v>
                </c:pt>
                <c:pt idx="723" formatCode="General">
                  <c:v>5</c:v>
                </c:pt>
                <c:pt idx="724" formatCode="General">
                  <c:v>7</c:v>
                </c:pt>
                <c:pt idx="725" formatCode="General">
                  <c:v>5</c:v>
                </c:pt>
                <c:pt idx="726" formatCode="General">
                  <c:v>0</c:v>
                </c:pt>
                <c:pt idx="727" formatCode="General">
                  <c:v>5</c:v>
                </c:pt>
                <c:pt idx="728" formatCode="General">
                  <c:v>6</c:v>
                </c:pt>
                <c:pt idx="729" formatCode="General">
                  <c:v>4</c:v>
                </c:pt>
                <c:pt idx="730" formatCode="General">
                  <c:v>10</c:v>
                </c:pt>
                <c:pt idx="731" formatCode="General">
                  <c:v>9</c:v>
                </c:pt>
                <c:pt idx="732" formatCode="General">
                  <c:v>7</c:v>
                </c:pt>
                <c:pt idx="733" formatCode="General">
                  <c:v>0</c:v>
                </c:pt>
                <c:pt idx="734" formatCode="General">
                  <c:v>5</c:v>
                </c:pt>
                <c:pt idx="735" formatCode="General">
                  <c:v>0</c:v>
                </c:pt>
                <c:pt idx="736" formatCode="General">
                  <c:v>5</c:v>
                </c:pt>
                <c:pt idx="737" formatCode="General">
                  <c:v>18</c:v>
                </c:pt>
                <c:pt idx="738" formatCode="General">
                  <c:v>11</c:v>
                </c:pt>
                <c:pt idx="739" formatCode="General">
                  <c:v>12</c:v>
                </c:pt>
                <c:pt idx="740" formatCode="General">
                  <c:v>26</c:v>
                </c:pt>
                <c:pt idx="741" formatCode="General">
                  <c:v>0</c:v>
                </c:pt>
                <c:pt idx="742" formatCode="General">
                  <c:v>17</c:v>
                </c:pt>
                <c:pt idx="743" formatCode="General">
                  <c:v>7</c:v>
                </c:pt>
                <c:pt idx="744" formatCode="General">
                  <c:v>25</c:v>
                </c:pt>
                <c:pt idx="745" formatCode="General">
                  <c:v>8</c:v>
                </c:pt>
                <c:pt idx="746" formatCode="General">
                  <c:v>0</c:v>
                </c:pt>
                <c:pt idx="747" formatCode="General">
                  <c:v>5</c:v>
                </c:pt>
                <c:pt idx="748" formatCode="General">
                  <c:v>16</c:v>
                </c:pt>
                <c:pt idx="749" formatCode="General">
                  <c:v>9</c:v>
                </c:pt>
                <c:pt idx="750" formatCode="General">
                  <c:v>11</c:v>
                </c:pt>
                <c:pt idx="751" formatCode="General">
                  <c:v>0</c:v>
                </c:pt>
                <c:pt idx="752" formatCode="General">
                  <c:v>9</c:v>
                </c:pt>
                <c:pt idx="753" formatCode="General">
                  <c:v>19</c:v>
                </c:pt>
                <c:pt idx="754" formatCode="General">
                  <c:v>25</c:v>
                </c:pt>
                <c:pt idx="755" formatCode="General">
                  <c:v>0</c:v>
                </c:pt>
                <c:pt idx="756" formatCode="General">
                  <c:v>28</c:v>
                </c:pt>
                <c:pt idx="757" formatCode="General">
                  <c:v>0</c:v>
                </c:pt>
                <c:pt idx="758" formatCode="General">
                  <c:v>23</c:v>
                </c:pt>
                <c:pt idx="759" formatCode="General">
                  <c:v>2</c:v>
                </c:pt>
                <c:pt idx="760" formatCode="General">
                  <c:v>10</c:v>
                </c:pt>
                <c:pt idx="761" formatCode="General">
                  <c:v>11</c:v>
                </c:pt>
                <c:pt idx="762" formatCode="General">
                  <c:v>10</c:v>
                </c:pt>
                <c:pt idx="763" formatCode="General">
                  <c:v>10</c:v>
                </c:pt>
                <c:pt idx="764" formatCode="General">
                  <c:v>11</c:v>
                </c:pt>
                <c:pt idx="765" formatCode="General">
                  <c:v>11</c:v>
                </c:pt>
                <c:pt idx="766" formatCode="General">
                  <c:v>10</c:v>
                </c:pt>
                <c:pt idx="767" formatCode="General">
                  <c:v>0</c:v>
                </c:pt>
                <c:pt idx="768" formatCode="General">
                  <c:v>9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5</c:v>
                </c:pt>
                <c:pt idx="775" formatCode="General">
                  <c:v>5</c:v>
                </c:pt>
                <c:pt idx="776" formatCode="General">
                  <c:v>0</c:v>
                </c:pt>
                <c:pt idx="777" formatCode="General">
                  <c:v>5</c:v>
                </c:pt>
                <c:pt idx="778" formatCode="General">
                  <c:v>4</c:v>
                </c:pt>
                <c:pt idx="779" formatCode="General">
                  <c:v>12</c:v>
                </c:pt>
                <c:pt idx="780" formatCode="General">
                  <c:v>4</c:v>
                </c:pt>
                <c:pt idx="781" formatCode="General">
                  <c:v>5</c:v>
                </c:pt>
                <c:pt idx="782" formatCode="General">
                  <c:v>11</c:v>
                </c:pt>
                <c:pt idx="783" formatCode="General">
                  <c:v>14</c:v>
                </c:pt>
                <c:pt idx="784" formatCode="General">
                  <c:v>0</c:v>
                </c:pt>
                <c:pt idx="785" formatCode="General">
                  <c:v>5</c:v>
                </c:pt>
                <c:pt idx="786" formatCode="General">
                  <c:v>13</c:v>
                </c:pt>
                <c:pt idx="787" formatCode="General">
                  <c:v>2</c:v>
                </c:pt>
                <c:pt idx="788" formatCode="General">
                  <c:v>2</c:v>
                </c:pt>
                <c:pt idx="789" formatCode="General">
                  <c:v>7</c:v>
                </c:pt>
                <c:pt idx="790" formatCode="General">
                  <c:v>6</c:v>
                </c:pt>
                <c:pt idx="791" formatCode="General">
                  <c:v>6</c:v>
                </c:pt>
                <c:pt idx="792" formatCode="General">
                  <c:v>7</c:v>
                </c:pt>
                <c:pt idx="793" formatCode="General">
                  <c:v>7</c:v>
                </c:pt>
                <c:pt idx="794" formatCode="General">
                  <c:v>6</c:v>
                </c:pt>
                <c:pt idx="795" formatCode="General">
                  <c:v>12</c:v>
                </c:pt>
                <c:pt idx="796" formatCode="General">
                  <c:v>7</c:v>
                </c:pt>
                <c:pt idx="797" formatCode="General">
                  <c:v>7</c:v>
                </c:pt>
                <c:pt idx="798" formatCode="General">
                  <c:v>6</c:v>
                </c:pt>
                <c:pt idx="799" formatCode="General">
                  <c:v>6</c:v>
                </c:pt>
                <c:pt idx="800" formatCode="General">
                  <c:v>7</c:v>
                </c:pt>
                <c:pt idx="801" formatCode="General">
                  <c:v>6</c:v>
                </c:pt>
                <c:pt idx="802" formatCode="General">
                  <c:v>0</c:v>
                </c:pt>
                <c:pt idx="803" formatCode="General">
                  <c:v>2</c:v>
                </c:pt>
                <c:pt idx="804" formatCode="General">
                  <c:v>9</c:v>
                </c:pt>
                <c:pt idx="805" formatCode="General">
                  <c:v>5</c:v>
                </c:pt>
                <c:pt idx="806" formatCode="General">
                  <c:v>13</c:v>
                </c:pt>
                <c:pt idx="807" formatCode="General">
                  <c:v>16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5</c:v>
                </c:pt>
                <c:pt idx="811" formatCode="General">
                  <c:v>5</c:v>
                </c:pt>
                <c:pt idx="812" formatCode="General">
                  <c:v>5</c:v>
                </c:pt>
                <c:pt idx="813" formatCode="General">
                  <c:v>5</c:v>
                </c:pt>
                <c:pt idx="814" formatCode="General">
                  <c:v>4</c:v>
                </c:pt>
                <c:pt idx="815" formatCode="General">
                  <c:v>0</c:v>
                </c:pt>
                <c:pt idx="816" formatCode="General">
                  <c:v>5</c:v>
                </c:pt>
                <c:pt idx="817" formatCode="General">
                  <c:v>5</c:v>
                </c:pt>
                <c:pt idx="818" formatCode="General">
                  <c:v>9</c:v>
                </c:pt>
                <c:pt idx="819" formatCode="General">
                  <c:v>5</c:v>
                </c:pt>
                <c:pt idx="820" formatCode="General">
                  <c:v>3</c:v>
                </c:pt>
                <c:pt idx="821" formatCode="General">
                  <c:v>3</c:v>
                </c:pt>
                <c:pt idx="822" formatCode="General">
                  <c:v>5</c:v>
                </c:pt>
                <c:pt idx="823" formatCode="General">
                  <c:v>5</c:v>
                </c:pt>
                <c:pt idx="824" formatCode="General">
                  <c:v>5</c:v>
                </c:pt>
                <c:pt idx="825" formatCode="General">
                  <c:v>5</c:v>
                </c:pt>
                <c:pt idx="826" formatCode="General">
                  <c:v>3</c:v>
                </c:pt>
                <c:pt idx="827" formatCode="General">
                  <c:v>13</c:v>
                </c:pt>
                <c:pt idx="828" formatCode="General">
                  <c:v>15</c:v>
                </c:pt>
                <c:pt idx="829" formatCode="General">
                  <c:v>15</c:v>
                </c:pt>
                <c:pt idx="830" formatCode="General">
                  <c:v>13</c:v>
                </c:pt>
                <c:pt idx="831" formatCode="General">
                  <c:v>15</c:v>
                </c:pt>
                <c:pt idx="832" formatCode="General">
                  <c:v>15</c:v>
                </c:pt>
                <c:pt idx="833" formatCode="General">
                  <c:v>14</c:v>
                </c:pt>
                <c:pt idx="834" formatCode="General">
                  <c:v>14</c:v>
                </c:pt>
                <c:pt idx="835" formatCode="General">
                  <c:v>0</c:v>
                </c:pt>
                <c:pt idx="836" formatCode="General">
                  <c:v>11</c:v>
                </c:pt>
                <c:pt idx="837" formatCode="General">
                  <c:v>1</c:v>
                </c:pt>
                <c:pt idx="838" formatCode="General">
                  <c:v>2</c:v>
                </c:pt>
                <c:pt idx="839" formatCode="General">
                  <c:v>2</c:v>
                </c:pt>
                <c:pt idx="840" formatCode="General">
                  <c:v>3</c:v>
                </c:pt>
                <c:pt idx="841" formatCode="General">
                  <c:v>2</c:v>
                </c:pt>
                <c:pt idx="842" formatCode="General">
                  <c:v>2</c:v>
                </c:pt>
                <c:pt idx="843" formatCode="General">
                  <c:v>3</c:v>
                </c:pt>
                <c:pt idx="844" formatCode="General">
                  <c:v>2</c:v>
                </c:pt>
                <c:pt idx="845" formatCode="General">
                  <c:v>2</c:v>
                </c:pt>
                <c:pt idx="846" formatCode="General">
                  <c:v>2</c:v>
                </c:pt>
                <c:pt idx="847" formatCode="General">
                  <c:v>2</c:v>
                </c:pt>
                <c:pt idx="848" formatCode="General">
                  <c:v>5</c:v>
                </c:pt>
                <c:pt idx="849" formatCode="General">
                  <c:v>14</c:v>
                </c:pt>
                <c:pt idx="850" formatCode="General">
                  <c:v>0</c:v>
                </c:pt>
                <c:pt idx="851" formatCode="General">
                  <c:v>14</c:v>
                </c:pt>
                <c:pt idx="852" formatCode="General">
                  <c:v>18</c:v>
                </c:pt>
                <c:pt idx="853" formatCode="General">
                  <c:v>0</c:v>
                </c:pt>
                <c:pt idx="854" formatCode="General">
                  <c:v>13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2</c:v>
                </c:pt>
                <c:pt idx="859" formatCode="General">
                  <c:v>2</c:v>
                </c:pt>
                <c:pt idx="860" formatCode="General">
                  <c:v>3</c:v>
                </c:pt>
                <c:pt idx="861" formatCode="General">
                  <c:v>4</c:v>
                </c:pt>
                <c:pt idx="862" formatCode="General">
                  <c:v>5</c:v>
                </c:pt>
                <c:pt idx="863" formatCode="General">
                  <c:v>6</c:v>
                </c:pt>
                <c:pt idx="864" formatCode="General">
                  <c:v>5</c:v>
                </c:pt>
                <c:pt idx="865" formatCode="General">
                  <c:v>0</c:v>
                </c:pt>
                <c:pt idx="866" formatCode="General">
                  <c:v>6</c:v>
                </c:pt>
                <c:pt idx="867" formatCode="General">
                  <c:v>11</c:v>
                </c:pt>
                <c:pt idx="868" formatCode="General">
                  <c:v>8</c:v>
                </c:pt>
                <c:pt idx="869" formatCode="General">
                  <c:v>12</c:v>
                </c:pt>
                <c:pt idx="870" formatCode="General">
                  <c:v>9</c:v>
                </c:pt>
                <c:pt idx="871" formatCode="General">
                  <c:v>5</c:v>
                </c:pt>
                <c:pt idx="872" formatCode="General">
                  <c:v>11</c:v>
                </c:pt>
                <c:pt idx="873" formatCode="General">
                  <c:v>5</c:v>
                </c:pt>
                <c:pt idx="874" formatCode="General">
                  <c:v>2</c:v>
                </c:pt>
                <c:pt idx="875" formatCode="General">
                  <c:v>5</c:v>
                </c:pt>
                <c:pt idx="876" formatCode="General">
                  <c:v>6</c:v>
                </c:pt>
                <c:pt idx="877" formatCode="General">
                  <c:v>2</c:v>
                </c:pt>
                <c:pt idx="878" formatCode="General">
                  <c:v>2</c:v>
                </c:pt>
                <c:pt idx="879" formatCode="General">
                  <c:v>4</c:v>
                </c:pt>
                <c:pt idx="880" formatCode="General">
                  <c:v>2</c:v>
                </c:pt>
                <c:pt idx="881" formatCode="General">
                  <c:v>9</c:v>
                </c:pt>
                <c:pt idx="882" formatCode="General">
                  <c:v>2</c:v>
                </c:pt>
                <c:pt idx="883" formatCode="General">
                  <c:v>2</c:v>
                </c:pt>
                <c:pt idx="884" formatCode="General">
                  <c:v>2</c:v>
                </c:pt>
                <c:pt idx="885" formatCode="General">
                  <c:v>15</c:v>
                </c:pt>
                <c:pt idx="886" formatCode="General">
                  <c:v>11</c:v>
                </c:pt>
                <c:pt idx="887" formatCode="General">
                  <c:v>11</c:v>
                </c:pt>
                <c:pt idx="888" formatCode="General">
                  <c:v>2</c:v>
                </c:pt>
                <c:pt idx="889" formatCode="General">
                  <c:v>21</c:v>
                </c:pt>
                <c:pt idx="890" formatCode="General">
                  <c:v>2</c:v>
                </c:pt>
                <c:pt idx="891" formatCode="General">
                  <c:v>3</c:v>
                </c:pt>
                <c:pt idx="892" formatCode="General">
                  <c:v>0</c:v>
                </c:pt>
                <c:pt idx="893" formatCode="General">
                  <c:v>13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8</c:v>
                </c:pt>
                <c:pt idx="898" formatCode="General">
                  <c:v>12</c:v>
                </c:pt>
                <c:pt idx="899" formatCode="General">
                  <c:v>12</c:v>
                </c:pt>
                <c:pt idx="900" formatCode="General">
                  <c:v>0</c:v>
                </c:pt>
                <c:pt idx="901" formatCode="General">
                  <c:v>40</c:v>
                </c:pt>
                <c:pt idx="902" formatCode="General">
                  <c:v>9</c:v>
                </c:pt>
                <c:pt idx="903" formatCode="General">
                  <c:v>40</c:v>
                </c:pt>
                <c:pt idx="904" formatCode="General">
                  <c:v>10</c:v>
                </c:pt>
                <c:pt idx="905" formatCode="General">
                  <c:v>21</c:v>
                </c:pt>
                <c:pt idx="906" formatCode="General">
                  <c:v>6</c:v>
                </c:pt>
                <c:pt idx="907" formatCode="General">
                  <c:v>11</c:v>
                </c:pt>
                <c:pt idx="908" formatCode="General">
                  <c:v>0</c:v>
                </c:pt>
                <c:pt idx="909" formatCode="General">
                  <c:v>4</c:v>
                </c:pt>
                <c:pt idx="910" formatCode="General">
                  <c:v>11</c:v>
                </c:pt>
                <c:pt idx="911" formatCode="General">
                  <c:v>47</c:v>
                </c:pt>
                <c:pt idx="912" formatCode="General">
                  <c:v>25</c:v>
                </c:pt>
                <c:pt idx="913" formatCode="General">
                  <c:v>18</c:v>
                </c:pt>
                <c:pt idx="914" formatCode="General">
                  <c:v>22</c:v>
                </c:pt>
                <c:pt idx="915" formatCode="General">
                  <c:v>23</c:v>
                </c:pt>
                <c:pt idx="916" formatCode="General">
                  <c:v>0</c:v>
                </c:pt>
                <c:pt idx="917" formatCode="General">
                  <c:v>12</c:v>
                </c:pt>
                <c:pt idx="918" formatCode="General">
                  <c:v>15</c:v>
                </c:pt>
                <c:pt idx="919" formatCode="General">
                  <c:v>0</c:v>
                </c:pt>
                <c:pt idx="920" formatCode="General">
                  <c:v>18</c:v>
                </c:pt>
                <c:pt idx="921" formatCode="General">
                  <c:v>34</c:v>
                </c:pt>
                <c:pt idx="922" formatCode="General">
                  <c:v>0</c:v>
                </c:pt>
                <c:pt idx="923" formatCode="General">
                  <c:v>26</c:v>
                </c:pt>
                <c:pt idx="924" formatCode="General">
                  <c:v>2</c:v>
                </c:pt>
                <c:pt idx="925" formatCode="General">
                  <c:v>2</c:v>
                </c:pt>
                <c:pt idx="926" formatCode="General">
                  <c:v>2</c:v>
                </c:pt>
                <c:pt idx="927" formatCode="General">
                  <c:v>2</c:v>
                </c:pt>
                <c:pt idx="928" formatCode="General">
                  <c:v>2</c:v>
                </c:pt>
                <c:pt idx="929" formatCode="General">
                  <c:v>0</c:v>
                </c:pt>
                <c:pt idx="930" formatCode="General">
                  <c:v>2</c:v>
                </c:pt>
                <c:pt idx="931" formatCode="General">
                  <c:v>2</c:v>
                </c:pt>
                <c:pt idx="932" formatCode="General">
                  <c:v>2</c:v>
                </c:pt>
                <c:pt idx="933" formatCode="General">
                  <c:v>2</c:v>
                </c:pt>
                <c:pt idx="934" formatCode="General">
                  <c:v>2</c:v>
                </c:pt>
                <c:pt idx="935" formatCode="General">
                  <c:v>2</c:v>
                </c:pt>
                <c:pt idx="936" formatCode="General">
                  <c:v>10</c:v>
                </c:pt>
                <c:pt idx="937" formatCode="General">
                  <c:v>4</c:v>
                </c:pt>
                <c:pt idx="938" formatCode="General">
                  <c:v>2</c:v>
                </c:pt>
                <c:pt idx="939" formatCode="General">
                  <c:v>2</c:v>
                </c:pt>
                <c:pt idx="940" formatCode="General">
                  <c:v>2</c:v>
                </c:pt>
                <c:pt idx="941" formatCode="General">
                  <c:v>11</c:v>
                </c:pt>
                <c:pt idx="942" formatCode="General">
                  <c:v>2</c:v>
                </c:pt>
                <c:pt idx="943" formatCode="General">
                  <c:v>2</c:v>
                </c:pt>
                <c:pt idx="944" formatCode="General">
                  <c:v>10</c:v>
                </c:pt>
                <c:pt idx="945" formatCode="General">
                  <c:v>2</c:v>
                </c:pt>
                <c:pt idx="946" formatCode="General">
                  <c:v>4</c:v>
                </c:pt>
                <c:pt idx="947" formatCode="General">
                  <c:v>0</c:v>
                </c:pt>
                <c:pt idx="948" formatCode="General">
                  <c:v>6</c:v>
                </c:pt>
                <c:pt idx="949" formatCode="General">
                  <c:v>3</c:v>
                </c:pt>
                <c:pt idx="950" formatCode="General">
                  <c:v>9</c:v>
                </c:pt>
                <c:pt idx="951" formatCode="General">
                  <c:v>16</c:v>
                </c:pt>
                <c:pt idx="952" formatCode="General">
                  <c:v>11</c:v>
                </c:pt>
                <c:pt idx="953" formatCode="General">
                  <c:v>0</c:v>
                </c:pt>
                <c:pt idx="954" formatCode="General">
                  <c:v>6</c:v>
                </c:pt>
                <c:pt idx="955" formatCode="General">
                  <c:v>6</c:v>
                </c:pt>
                <c:pt idx="956" formatCode="General">
                  <c:v>4</c:v>
                </c:pt>
                <c:pt idx="957" formatCode="General">
                  <c:v>7</c:v>
                </c:pt>
                <c:pt idx="958" formatCode="General">
                  <c:v>7</c:v>
                </c:pt>
                <c:pt idx="959" formatCode="General">
                  <c:v>13</c:v>
                </c:pt>
                <c:pt idx="960" formatCode="General">
                  <c:v>10</c:v>
                </c:pt>
                <c:pt idx="961" formatCode="General">
                  <c:v>10</c:v>
                </c:pt>
                <c:pt idx="962" formatCode="General">
                  <c:v>4</c:v>
                </c:pt>
                <c:pt idx="963" formatCode="General">
                  <c:v>7</c:v>
                </c:pt>
                <c:pt idx="964" formatCode="General">
                  <c:v>5</c:v>
                </c:pt>
                <c:pt idx="965" formatCode="General">
                  <c:v>4</c:v>
                </c:pt>
                <c:pt idx="966" formatCode="General">
                  <c:v>11</c:v>
                </c:pt>
                <c:pt idx="967" formatCode="General">
                  <c:v>7</c:v>
                </c:pt>
                <c:pt idx="968" formatCode="General">
                  <c:v>7</c:v>
                </c:pt>
                <c:pt idx="969" formatCode="General">
                  <c:v>7</c:v>
                </c:pt>
                <c:pt idx="970" formatCode="General">
                  <c:v>6</c:v>
                </c:pt>
                <c:pt idx="971" formatCode="General">
                  <c:v>0</c:v>
                </c:pt>
                <c:pt idx="972" formatCode="General">
                  <c:v>13</c:v>
                </c:pt>
                <c:pt idx="973" formatCode="General">
                  <c:v>5</c:v>
                </c:pt>
                <c:pt idx="974" formatCode="General">
                  <c:v>9</c:v>
                </c:pt>
                <c:pt idx="975" formatCode="General">
                  <c:v>13</c:v>
                </c:pt>
                <c:pt idx="976" formatCode="General">
                  <c:v>8</c:v>
                </c:pt>
                <c:pt idx="977" formatCode="General">
                  <c:v>8</c:v>
                </c:pt>
                <c:pt idx="978" formatCode="General">
                  <c:v>15</c:v>
                </c:pt>
                <c:pt idx="979" formatCode="General">
                  <c:v>13</c:v>
                </c:pt>
                <c:pt idx="980" formatCode="General">
                  <c:v>5</c:v>
                </c:pt>
                <c:pt idx="981" formatCode="General">
                  <c:v>5</c:v>
                </c:pt>
                <c:pt idx="982" formatCode="General">
                  <c:v>5</c:v>
                </c:pt>
                <c:pt idx="983" formatCode="General">
                  <c:v>4</c:v>
                </c:pt>
                <c:pt idx="984" formatCode="General">
                  <c:v>0</c:v>
                </c:pt>
                <c:pt idx="985" formatCode="General">
                  <c:v>5</c:v>
                </c:pt>
                <c:pt idx="986" formatCode="General">
                  <c:v>5</c:v>
                </c:pt>
                <c:pt idx="987" formatCode="General">
                  <c:v>5</c:v>
                </c:pt>
                <c:pt idx="988" formatCode="General">
                  <c:v>6</c:v>
                </c:pt>
                <c:pt idx="989" formatCode="General">
                  <c:v>8</c:v>
                </c:pt>
                <c:pt idx="990" formatCode="General">
                  <c:v>5</c:v>
                </c:pt>
                <c:pt idx="991" formatCode="General">
                  <c:v>0</c:v>
                </c:pt>
                <c:pt idx="992" formatCode="General">
                  <c:v>5</c:v>
                </c:pt>
                <c:pt idx="993" formatCode="General">
                  <c:v>0</c:v>
                </c:pt>
                <c:pt idx="994" formatCode="General">
                  <c:v>4</c:v>
                </c:pt>
                <c:pt idx="995" formatCode="General">
                  <c:v>18</c:v>
                </c:pt>
                <c:pt idx="996" formatCode="General">
                  <c:v>12</c:v>
                </c:pt>
                <c:pt idx="997" formatCode="General">
                  <c:v>12</c:v>
                </c:pt>
                <c:pt idx="998" formatCode="General">
                  <c:v>27</c:v>
                </c:pt>
                <c:pt idx="999" formatCode="General">
                  <c:v>0</c:v>
                </c:pt>
                <c:pt idx="1000" formatCode="General">
                  <c:v>8</c:v>
                </c:pt>
                <c:pt idx="1001" formatCode="General">
                  <c:v>6</c:v>
                </c:pt>
                <c:pt idx="1002" formatCode="General">
                  <c:v>21</c:v>
                </c:pt>
                <c:pt idx="1003" formatCode="General">
                  <c:v>8</c:v>
                </c:pt>
                <c:pt idx="1004" formatCode="General">
                  <c:v>0</c:v>
                </c:pt>
                <c:pt idx="1005" formatCode="General">
                  <c:v>8</c:v>
                </c:pt>
                <c:pt idx="1006" formatCode="General">
                  <c:v>21</c:v>
                </c:pt>
                <c:pt idx="1007" formatCode="General">
                  <c:v>8</c:v>
                </c:pt>
                <c:pt idx="1008" formatCode="General">
                  <c:v>11</c:v>
                </c:pt>
                <c:pt idx="1009" formatCode="General">
                  <c:v>0</c:v>
                </c:pt>
                <c:pt idx="1010" formatCode="General">
                  <c:v>10</c:v>
                </c:pt>
                <c:pt idx="1011" formatCode="General">
                  <c:v>19</c:v>
                </c:pt>
                <c:pt idx="1012" formatCode="General">
                  <c:v>26</c:v>
                </c:pt>
                <c:pt idx="1013" formatCode="General">
                  <c:v>0</c:v>
                </c:pt>
                <c:pt idx="1014" formatCode="General">
                  <c:v>24</c:v>
                </c:pt>
                <c:pt idx="1015" formatCode="General">
                  <c:v>0</c:v>
                </c:pt>
                <c:pt idx="1016" formatCode="General">
                  <c:v>24</c:v>
                </c:pt>
                <c:pt idx="1017" formatCode="General">
                  <c:v>0</c:v>
                </c:pt>
                <c:pt idx="1018" formatCode="General">
                  <c:v>8</c:v>
                </c:pt>
                <c:pt idx="1019" formatCode="General">
                  <c:v>9</c:v>
                </c:pt>
                <c:pt idx="1020" formatCode="General">
                  <c:v>9</c:v>
                </c:pt>
                <c:pt idx="1021" formatCode="General">
                  <c:v>11</c:v>
                </c:pt>
                <c:pt idx="1022" formatCode="General">
                  <c:v>9</c:v>
                </c:pt>
                <c:pt idx="1023" formatCode="General">
                  <c:v>9</c:v>
                </c:pt>
                <c:pt idx="1024" formatCode="General">
                  <c:v>9</c:v>
                </c:pt>
                <c:pt idx="1025" formatCode="General">
                  <c:v>0</c:v>
                </c:pt>
                <c:pt idx="1026" formatCode="General">
                  <c:v>4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5</c:v>
                </c:pt>
                <c:pt idx="1033" formatCode="General">
                  <c:v>5</c:v>
                </c:pt>
                <c:pt idx="1034" formatCode="General">
                  <c:v>5</c:v>
                </c:pt>
                <c:pt idx="1035" formatCode="General">
                  <c:v>5</c:v>
                </c:pt>
                <c:pt idx="1036" formatCode="General">
                  <c:v>5</c:v>
                </c:pt>
                <c:pt idx="1037" formatCode="General">
                  <c:v>8</c:v>
                </c:pt>
                <c:pt idx="1038" formatCode="General">
                  <c:v>5</c:v>
                </c:pt>
                <c:pt idx="1039" formatCode="General">
                  <c:v>5</c:v>
                </c:pt>
                <c:pt idx="1040" formatCode="General">
                  <c:v>7</c:v>
                </c:pt>
                <c:pt idx="1041" formatCode="General">
                  <c:v>10</c:v>
                </c:pt>
                <c:pt idx="1042" formatCode="General">
                  <c:v>5</c:v>
                </c:pt>
                <c:pt idx="1043" formatCode="General">
                  <c:v>6</c:v>
                </c:pt>
                <c:pt idx="1044" formatCode="General">
                  <c:v>9</c:v>
                </c:pt>
                <c:pt idx="1045" formatCode="General">
                  <c:v>4</c:v>
                </c:pt>
                <c:pt idx="1046" formatCode="General">
                  <c:v>4</c:v>
                </c:pt>
                <c:pt idx="1047" formatCode="General">
                  <c:v>7</c:v>
                </c:pt>
                <c:pt idx="1048" formatCode="General">
                  <c:v>6</c:v>
                </c:pt>
                <c:pt idx="1049" formatCode="General">
                  <c:v>7</c:v>
                </c:pt>
                <c:pt idx="1050" formatCode="General">
                  <c:v>7</c:v>
                </c:pt>
                <c:pt idx="1051" formatCode="General">
                  <c:v>7</c:v>
                </c:pt>
                <c:pt idx="1052" formatCode="General">
                  <c:v>6</c:v>
                </c:pt>
                <c:pt idx="1053" formatCode="General">
                  <c:v>7</c:v>
                </c:pt>
                <c:pt idx="1054" formatCode="General">
                  <c:v>8</c:v>
                </c:pt>
                <c:pt idx="1055" formatCode="General">
                  <c:v>6</c:v>
                </c:pt>
                <c:pt idx="1056" formatCode="General">
                  <c:v>6</c:v>
                </c:pt>
                <c:pt idx="1057" formatCode="General">
                  <c:v>6</c:v>
                </c:pt>
                <c:pt idx="1058" formatCode="General">
                  <c:v>7</c:v>
                </c:pt>
                <c:pt idx="1059" formatCode="General">
                  <c:v>7</c:v>
                </c:pt>
                <c:pt idx="1060" formatCode="General">
                  <c:v>0</c:v>
                </c:pt>
                <c:pt idx="1061" formatCode="General">
                  <c:v>2</c:v>
                </c:pt>
                <c:pt idx="1062" formatCode="General">
                  <c:v>9</c:v>
                </c:pt>
                <c:pt idx="1063" formatCode="General">
                  <c:v>6</c:v>
                </c:pt>
                <c:pt idx="1064" formatCode="General">
                  <c:v>12</c:v>
                </c:pt>
                <c:pt idx="1065" formatCode="General">
                  <c:v>13</c:v>
                </c:pt>
                <c:pt idx="1066" formatCode="General">
                  <c:v>16</c:v>
                </c:pt>
                <c:pt idx="1067" formatCode="General">
                  <c:v>14</c:v>
                </c:pt>
                <c:pt idx="1068" formatCode="General">
                  <c:v>4</c:v>
                </c:pt>
                <c:pt idx="1069" formatCode="General">
                  <c:v>4</c:v>
                </c:pt>
                <c:pt idx="1070" formatCode="General">
                  <c:v>4</c:v>
                </c:pt>
                <c:pt idx="1071" formatCode="General">
                  <c:v>4</c:v>
                </c:pt>
                <c:pt idx="1072" formatCode="General">
                  <c:v>4</c:v>
                </c:pt>
                <c:pt idx="1073" formatCode="General">
                  <c:v>0</c:v>
                </c:pt>
                <c:pt idx="1074" formatCode="General">
                  <c:v>4</c:v>
                </c:pt>
                <c:pt idx="1075" formatCode="General">
                  <c:v>4</c:v>
                </c:pt>
                <c:pt idx="1076" formatCode="General">
                  <c:v>9</c:v>
                </c:pt>
                <c:pt idx="1077" formatCode="General">
                  <c:v>4</c:v>
                </c:pt>
                <c:pt idx="1078" formatCode="General">
                  <c:v>6</c:v>
                </c:pt>
                <c:pt idx="1079" formatCode="General">
                  <c:v>5</c:v>
                </c:pt>
                <c:pt idx="1080" formatCode="General">
                  <c:v>4</c:v>
                </c:pt>
                <c:pt idx="1081" formatCode="General">
                  <c:v>4</c:v>
                </c:pt>
                <c:pt idx="1082" formatCode="General">
                  <c:v>4</c:v>
                </c:pt>
                <c:pt idx="1083" formatCode="General">
                  <c:v>4</c:v>
                </c:pt>
                <c:pt idx="1084" formatCode="General">
                  <c:v>8</c:v>
                </c:pt>
                <c:pt idx="1085" formatCode="General">
                  <c:v>13</c:v>
                </c:pt>
                <c:pt idx="1086" formatCode="General">
                  <c:v>15</c:v>
                </c:pt>
                <c:pt idx="1087" formatCode="General">
                  <c:v>13</c:v>
                </c:pt>
                <c:pt idx="1088" formatCode="General">
                  <c:v>13</c:v>
                </c:pt>
                <c:pt idx="1089" formatCode="General">
                  <c:v>14</c:v>
                </c:pt>
                <c:pt idx="1090" formatCode="General">
                  <c:v>14</c:v>
                </c:pt>
                <c:pt idx="1091" formatCode="General">
                  <c:v>13</c:v>
                </c:pt>
                <c:pt idx="1092" formatCode="General">
                  <c:v>15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2</c:v>
                </c:pt>
                <c:pt idx="1096" formatCode="General">
                  <c:v>2</c:v>
                </c:pt>
                <c:pt idx="1097" formatCode="General">
                  <c:v>2</c:v>
                </c:pt>
                <c:pt idx="1098" formatCode="General">
                  <c:v>3</c:v>
                </c:pt>
                <c:pt idx="1099" formatCode="General">
                  <c:v>2</c:v>
                </c:pt>
                <c:pt idx="1100" formatCode="General">
                  <c:v>2</c:v>
                </c:pt>
                <c:pt idx="1101" formatCode="General">
                  <c:v>3</c:v>
                </c:pt>
                <c:pt idx="1102" formatCode="General">
                  <c:v>2</c:v>
                </c:pt>
                <c:pt idx="1103" formatCode="General">
                  <c:v>4</c:v>
                </c:pt>
                <c:pt idx="1104" formatCode="General">
                  <c:v>2</c:v>
                </c:pt>
                <c:pt idx="1105" formatCode="General">
                  <c:v>2</c:v>
                </c:pt>
                <c:pt idx="1106" formatCode="General">
                  <c:v>4</c:v>
                </c:pt>
                <c:pt idx="1107" formatCode="General">
                  <c:v>12</c:v>
                </c:pt>
                <c:pt idx="1108" formatCode="General">
                  <c:v>35</c:v>
                </c:pt>
                <c:pt idx="1109" formatCode="General">
                  <c:v>13</c:v>
                </c:pt>
                <c:pt idx="1110" formatCode="General">
                  <c:v>19</c:v>
                </c:pt>
                <c:pt idx="1111" formatCode="General">
                  <c:v>36</c:v>
                </c:pt>
                <c:pt idx="1112" formatCode="General">
                  <c:v>12</c:v>
                </c:pt>
                <c:pt idx="1113" formatCode="General">
                  <c:v>0</c:v>
                </c:pt>
                <c:pt idx="1114" formatCode="General">
                  <c:v>18</c:v>
                </c:pt>
                <c:pt idx="1115" formatCode="General">
                  <c:v>0</c:v>
                </c:pt>
                <c:pt idx="1116" formatCode="General">
                  <c:v>2</c:v>
                </c:pt>
                <c:pt idx="1117" formatCode="General">
                  <c:v>2</c:v>
                </c:pt>
                <c:pt idx="1118" formatCode="General">
                  <c:v>3</c:v>
                </c:pt>
                <c:pt idx="1119" formatCode="General">
                  <c:v>4</c:v>
                </c:pt>
                <c:pt idx="1120" formatCode="General">
                  <c:v>3</c:v>
                </c:pt>
                <c:pt idx="1121" formatCode="General">
                  <c:v>6</c:v>
                </c:pt>
                <c:pt idx="1122" formatCode="General">
                  <c:v>6</c:v>
                </c:pt>
                <c:pt idx="1123" formatCode="General">
                  <c:v>0</c:v>
                </c:pt>
                <c:pt idx="1124" formatCode="General">
                  <c:v>6</c:v>
                </c:pt>
                <c:pt idx="1125" formatCode="General">
                  <c:v>10</c:v>
                </c:pt>
                <c:pt idx="1126" formatCode="General">
                  <c:v>7</c:v>
                </c:pt>
                <c:pt idx="1127" formatCode="General">
                  <c:v>11</c:v>
                </c:pt>
                <c:pt idx="1128" formatCode="General">
                  <c:v>6</c:v>
                </c:pt>
                <c:pt idx="1129" formatCode="General">
                  <c:v>3</c:v>
                </c:pt>
                <c:pt idx="1130" formatCode="General">
                  <c:v>5</c:v>
                </c:pt>
                <c:pt idx="1131" formatCode="General">
                  <c:v>2</c:v>
                </c:pt>
                <c:pt idx="1132" formatCode="General">
                  <c:v>3</c:v>
                </c:pt>
                <c:pt idx="1133" formatCode="General">
                  <c:v>5</c:v>
                </c:pt>
                <c:pt idx="1134" formatCode="General">
                  <c:v>5</c:v>
                </c:pt>
                <c:pt idx="1135" formatCode="General">
                  <c:v>2</c:v>
                </c:pt>
                <c:pt idx="1136" formatCode="General">
                  <c:v>2</c:v>
                </c:pt>
                <c:pt idx="1137" formatCode="General">
                  <c:v>2</c:v>
                </c:pt>
                <c:pt idx="1138" formatCode="General">
                  <c:v>2</c:v>
                </c:pt>
                <c:pt idx="1139" formatCode="General">
                  <c:v>10</c:v>
                </c:pt>
                <c:pt idx="1140" formatCode="General">
                  <c:v>2</c:v>
                </c:pt>
                <c:pt idx="1141" formatCode="General">
                  <c:v>2</c:v>
                </c:pt>
                <c:pt idx="1142" formatCode="General">
                  <c:v>3</c:v>
                </c:pt>
                <c:pt idx="1143" formatCode="General">
                  <c:v>15</c:v>
                </c:pt>
                <c:pt idx="1144" formatCode="General">
                  <c:v>10</c:v>
                </c:pt>
                <c:pt idx="1145" formatCode="General">
                  <c:v>11</c:v>
                </c:pt>
                <c:pt idx="1146" formatCode="General">
                  <c:v>9</c:v>
                </c:pt>
                <c:pt idx="1147" formatCode="General">
                  <c:v>21</c:v>
                </c:pt>
                <c:pt idx="1148" formatCode="General">
                  <c:v>2</c:v>
                </c:pt>
                <c:pt idx="1149" formatCode="General">
                  <c:v>0</c:v>
                </c:pt>
                <c:pt idx="1150" formatCode="General">
                  <c:v>13</c:v>
                </c:pt>
                <c:pt idx="1151" formatCode="General">
                  <c:v>13</c:v>
                </c:pt>
                <c:pt idx="1152" formatCode="General">
                  <c:v>8</c:v>
                </c:pt>
                <c:pt idx="1153" formatCode="General">
                  <c:v>15</c:v>
                </c:pt>
                <c:pt idx="1154" formatCode="General">
                  <c:v>8</c:v>
                </c:pt>
                <c:pt idx="1155" formatCode="General">
                  <c:v>7</c:v>
                </c:pt>
                <c:pt idx="1156" formatCode="General">
                  <c:v>12</c:v>
                </c:pt>
                <c:pt idx="1157" formatCode="General">
                  <c:v>13</c:v>
                </c:pt>
                <c:pt idx="1158" formatCode="General">
                  <c:v>0</c:v>
                </c:pt>
                <c:pt idx="1159" formatCode="General">
                  <c:v>21</c:v>
                </c:pt>
                <c:pt idx="1160" formatCode="General">
                  <c:v>5</c:v>
                </c:pt>
                <c:pt idx="1161" formatCode="General">
                  <c:v>20</c:v>
                </c:pt>
                <c:pt idx="1162" formatCode="General">
                  <c:v>12</c:v>
                </c:pt>
                <c:pt idx="1163" formatCode="General">
                  <c:v>21</c:v>
                </c:pt>
                <c:pt idx="1164" formatCode="General">
                  <c:v>5</c:v>
                </c:pt>
                <c:pt idx="1165" formatCode="General">
                  <c:v>11</c:v>
                </c:pt>
                <c:pt idx="1166" formatCode="General">
                  <c:v>0</c:v>
                </c:pt>
                <c:pt idx="1167" formatCode="General">
                  <c:v>4</c:v>
                </c:pt>
                <c:pt idx="1168" formatCode="General">
                  <c:v>10</c:v>
                </c:pt>
                <c:pt idx="1169" formatCode="General">
                  <c:v>50</c:v>
                </c:pt>
                <c:pt idx="1170" formatCode="General">
                  <c:v>15</c:v>
                </c:pt>
                <c:pt idx="1171" formatCode="General">
                  <c:v>18</c:v>
                </c:pt>
                <c:pt idx="1172" formatCode="General">
                  <c:v>23</c:v>
                </c:pt>
                <c:pt idx="1173" formatCode="General">
                  <c:v>23</c:v>
                </c:pt>
                <c:pt idx="1174" formatCode="General">
                  <c:v>0</c:v>
                </c:pt>
                <c:pt idx="1175" formatCode="General">
                  <c:v>11</c:v>
                </c:pt>
                <c:pt idx="1176" formatCode="General">
                  <c:v>13</c:v>
                </c:pt>
                <c:pt idx="1177" formatCode="General">
                  <c:v>0</c:v>
                </c:pt>
                <c:pt idx="1178" formatCode="General">
                  <c:v>28</c:v>
                </c:pt>
                <c:pt idx="1179" formatCode="General">
                  <c:v>22</c:v>
                </c:pt>
                <c:pt idx="1180" formatCode="General">
                  <c:v>0</c:v>
                </c:pt>
                <c:pt idx="1181" formatCode="General">
                  <c:v>25</c:v>
                </c:pt>
                <c:pt idx="1182" formatCode="General">
                  <c:v>2</c:v>
                </c:pt>
                <c:pt idx="1183" formatCode="General">
                  <c:v>2</c:v>
                </c:pt>
                <c:pt idx="1184" formatCode="General">
                  <c:v>2</c:v>
                </c:pt>
                <c:pt idx="1185" formatCode="General">
                  <c:v>2</c:v>
                </c:pt>
                <c:pt idx="1186" formatCode="General">
                  <c:v>2</c:v>
                </c:pt>
                <c:pt idx="1187" formatCode="General">
                  <c:v>2</c:v>
                </c:pt>
                <c:pt idx="1188" formatCode="General">
                  <c:v>2</c:v>
                </c:pt>
                <c:pt idx="1189" formatCode="General">
                  <c:v>2</c:v>
                </c:pt>
                <c:pt idx="1190" formatCode="General">
                  <c:v>2</c:v>
                </c:pt>
                <c:pt idx="1191" formatCode="General">
                  <c:v>2</c:v>
                </c:pt>
                <c:pt idx="1192" formatCode="General">
                  <c:v>2</c:v>
                </c:pt>
                <c:pt idx="1193" formatCode="General">
                  <c:v>2</c:v>
                </c:pt>
                <c:pt idx="1194" formatCode="General">
                  <c:v>10</c:v>
                </c:pt>
                <c:pt idx="1195" formatCode="General">
                  <c:v>4</c:v>
                </c:pt>
                <c:pt idx="1196" formatCode="General">
                  <c:v>2</c:v>
                </c:pt>
                <c:pt idx="1197" formatCode="General">
                  <c:v>2</c:v>
                </c:pt>
                <c:pt idx="1198" formatCode="General">
                  <c:v>3</c:v>
                </c:pt>
                <c:pt idx="1199" formatCode="General">
                  <c:v>0</c:v>
                </c:pt>
                <c:pt idx="1200" formatCode="General">
                  <c:v>2</c:v>
                </c:pt>
                <c:pt idx="1201" formatCode="General">
                  <c:v>2</c:v>
                </c:pt>
                <c:pt idx="1202" formatCode="General">
                  <c:v>15</c:v>
                </c:pt>
                <c:pt idx="1203" formatCode="General">
                  <c:v>2</c:v>
                </c:pt>
                <c:pt idx="1204" formatCode="General">
                  <c:v>4</c:v>
                </c:pt>
                <c:pt idx="1205" formatCode="General">
                  <c:v>0</c:v>
                </c:pt>
                <c:pt idx="1206" formatCode="General">
                  <c:v>8</c:v>
                </c:pt>
                <c:pt idx="1207" formatCode="General">
                  <c:v>4</c:v>
                </c:pt>
                <c:pt idx="1208" formatCode="General">
                  <c:v>10</c:v>
                </c:pt>
                <c:pt idx="1209" formatCode="General">
                  <c:v>13</c:v>
                </c:pt>
                <c:pt idx="1210" formatCode="General">
                  <c:v>11</c:v>
                </c:pt>
                <c:pt idx="1211" formatCode="General">
                  <c:v>0</c:v>
                </c:pt>
                <c:pt idx="1212" formatCode="General">
                  <c:v>9</c:v>
                </c:pt>
                <c:pt idx="1213" formatCode="General">
                  <c:v>5</c:v>
                </c:pt>
                <c:pt idx="1214" formatCode="General">
                  <c:v>5</c:v>
                </c:pt>
                <c:pt idx="1215" formatCode="General">
                  <c:v>7</c:v>
                </c:pt>
                <c:pt idx="1216" formatCode="General">
                  <c:v>6</c:v>
                </c:pt>
                <c:pt idx="1217" formatCode="General">
                  <c:v>14</c:v>
                </c:pt>
                <c:pt idx="1218" formatCode="General">
                  <c:v>10</c:v>
                </c:pt>
                <c:pt idx="1219" formatCode="General">
                  <c:v>11</c:v>
                </c:pt>
                <c:pt idx="1220" formatCode="General">
                  <c:v>5</c:v>
                </c:pt>
                <c:pt idx="1221" formatCode="General">
                  <c:v>7</c:v>
                </c:pt>
                <c:pt idx="1222" formatCode="General">
                  <c:v>5</c:v>
                </c:pt>
                <c:pt idx="1223" formatCode="General">
                  <c:v>5</c:v>
                </c:pt>
                <c:pt idx="1224" formatCode="General">
                  <c:v>10</c:v>
                </c:pt>
                <c:pt idx="1225" formatCode="General">
                  <c:v>7</c:v>
                </c:pt>
                <c:pt idx="1226" formatCode="General">
                  <c:v>6</c:v>
                </c:pt>
                <c:pt idx="1227" formatCode="General">
                  <c:v>6</c:v>
                </c:pt>
                <c:pt idx="1228" formatCode="General">
                  <c:v>6</c:v>
                </c:pt>
                <c:pt idx="1229" formatCode="General">
                  <c:v>0</c:v>
                </c:pt>
                <c:pt idx="1230" formatCode="General">
                  <c:v>13</c:v>
                </c:pt>
                <c:pt idx="1231" formatCode="General">
                  <c:v>4</c:v>
                </c:pt>
                <c:pt idx="1232" formatCode="General">
                  <c:v>10</c:v>
                </c:pt>
                <c:pt idx="1233" formatCode="General">
                  <c:v>13</c:v>
                </c:pt>
                <c:pt idx="1234" formatCode="General">
                  <c:v>8</c:v>
                </c:pt>
                <c:pt idx="1235" formatCode="General">
                  <c:v>9</c:v>
                </c:pt>
                <c:pt idx="1236" formatCode="General">
                  <c:v>13</c:v>
                </c:pt>
                <c:pt idx="1237" formatCode="General">
                  <c:v>14</c:v>
                </c:pt>
                <c:pt idx="1238" formatCode="General">
                  <c:v>0</c:v>
                </c:pt>
                <c:pt idx="1239" formatCode="General">
                  <c:v>4</c:v>
                </c:pt>
                <c:pt idx="1240" formatCode="General">
                  <c:v>7</c:v>
                </c:pt>
                <c:pt idx="1241" formatCode="General">
                  <c:v>5</c:v>
                </c:pt>
                <c:pt idx="1242" formatCode="General">
                  <c:v>9</c:v>
                </c:pt>
                <c:pt idx="1243" formatCode="General">
                  <c:v>0</c:v>
                </c:pt>
                <c:pt idx="1244" formatCode="General">
                  <c:v>6</c:v>
                </c:pt>
                <c:pt idx="1245" formatCode="General">
                  <c:v>5</c:v>
                </c:pt>
                <c:pt idx="1246" formatCode="General">
                  <c:v>7</c:v>
                </c:pt>
                <c:pt idx="1247" formatCode="General">
                  <c:v>6</c:v>
                </c:pt>
                <c:pt idx="1248" formatCode="General">
                  <c:v>5</c:v>
                </c:pt>
                <c:pt idx="1249" formatCode="General">
                  <c:v>0</c:v>
                </c:pt>
                <c:pt idx="1250" formatCode="General">
                  <c:v>4</c:v>
                </c:pt>
                <c:pt idx="1251" formatCode="General">
                  <c:v>0</c:v>
                </c:pt>
                <c:pt idx="1252" formatCode="General">
                  <c:v>4</c:v>
                </c:pt>
                <c:pt idx="1253" formatCode="General">
                  <c:v>18</c:v>
                </c:pt>
                <c:pt idx="1254" formatCode="General">
                  <c:v>12</c:v>
                </c:pt>
                <c:pt idx="1255" formatCode="General">
                  <c:v>9</c:v>
                </c:pt>
                <c:pt idx="1256" formatCode="General">
                  <c:v>23</c:v>
                </c:pt>
                <c:pt idx="1257" formatCode="General">
                  <c:v>18</c:v>
                </c:pt>
                <c:pt idx="1258" formatCode="General">
                  <c:v>8</c:v>
                </c:pt>
                <c:pt idx="1259" formatCode="General">
                  <c:v>6</c:v>
                </c:pt>
                <c:pt idx="1260" formatCode="General">
                  <c:v>23</c:v>
                </c:pt>
                <c:pt idx="1261" formatCode="General">
                  <c:v>8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13</c:v>
                </c:pt>
                <c:pt idx="1265" formatCode="General">
                  <c:v>9</c:v>
                </c:pt>
                <c:pt idx="1266" formatCode="General">
                  <c:v>11</c:v>
                </c:pt>
                <c:pt idx="1267" formatCode="General">
                  <c:v>0</c:v>
                </c:pt>
                <c:pt idx="1268" formatCode="General">
                  <c:v>20</c:v>
                </c:pt>
                <c:pt idx="1269" formatCode="General">
                  <c:v>19</c:v>
                </c:pt>
                <c:pt idx="1270" formatCode="General">
                  <c:v>27</c:v>
                </c:pt>
                <c:pt idx="1271" formatCode="General">
                  <c:v>0</c:v>
                </c:pt>
                <c:pt idx="1272" formatCode="General">
                  <c:v>24</c:v>
                </c:pt>
                <c:pt idx="1273" formatCode="General">
                  <c:v>0</c:v>
                </c:pt>
                <c:pt idx="1274" formatCode="General">
                  <c:v>25</c:v>
                </c:pt>
                <c:pt idx="1275" formatCode="General">
                  <c:v>0</c:v>
                </c:pt>
                <c:pt idx="1276" formatCode="General">
                  <c:v>8</c:v>
                </c:pt>
                <c:pt idx="1277" formatCode="General">
                  <c:v>8</c:v>
                </c:pt>
                <c:pt idx="1278" formatCode="General">
                  <c:v>8</c:v>
                </c:pt>
                <c:pt idx="1279" formatCode="General">
                  <c:v>3</c:v>
                </c:pt>
                <c:pt idx="1280" formatCode="General">
                  <c:v>15</c:v>
                </c:pt>
                <c:pt idx="1281" formatCode="General">
                  <c:v>7</c:v>
                </c:pt>
                <c:pt idx="1282" formatCode="General">
                  <c:v>8</c:v>
                </c:pt>
                <c:pt idx="1283" formatCode="General">
                  <c:v>0</c:v>
                </c:pt>
                <c:pt idx="1284" formatCode="General">
                  <c:v>3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xVal>
          <c:yVal>
            <c:numRef>
              <c:f>'Aggregated Data'!$L$3:$L$1292</c:f>
              <c:numCache>
                <c:formatCode>0</c:formatCode>
                <c:ptCount val="1290"/>
                <c:pt idx="0">
                  <c:v>0</c:v>
                </c:pt>
                <c:pt idx="1">
                  <c:v>48.75</c:v>
                </c:pt>
                <c:pt idx="2">
                  <c:v>0</c:v>
                </c:pt>
                <c:pt idx="3">
                  <c:v>92.461538461538453</c:v>
                </c:pt>
                <c:pt idx="4">
                  <c:v>0</c:v>
                </c:pt>
                <c:pt idx="5">
                  <c:v>73.615384615384613</c:v>
                </c:pt>
                <c:pt idx="6">
                  <c:v>102</c:v>
                </c:pt>
                <c:pt idx="7">
                  <c:v>78.641025641025635</c:v>
                </c:pt>
                <c:pt idx="8">
                  <c:v>0</c:v>
                </c:pt>
                <c:pt idx="9">
                  <c:v>0</c:v>
                </c:pt>
                <c:pt idx="10">
                  <c:v>46.25</c:v>
                </c:pt>
                <c:pt idx="11">
                  <c:v>110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66.07692307692308</c:v>
                </c:pt>
                <c:pt idx="17">
                  <c:v>69.84615384615384</c:v>
                </c:pt>
                <c:pt idx="18">
                  <c:v>52.256410256410255</c:v>
                </c:pt>
                <c:pt idx="19">
                  <c:v>78.641025641025635</c:v>
                </c:pt>
                <c:pt idx="20">
                  <c:v>113</c:v>
                </c:pt>
                <c:pt idx="21">
                  <c:v>79.897435897435898</c:v>
                </c:pt>
                <c:pt idx="22">
                  <c:v>66.07692307692308</c:v>
                </c:pt>
                <c:pt idx="23">
                  <c:v>106</c:v>
                </c:pt>
                <c:pt idx="24">
                  <c:v>115</c:v>
                </c:pt>
                <c:pt idx="25">
                  <c:v>119</c:v>
                </c:pt>
                <c:pt idx="26">
                  <c:v>97.487179487179489</c:v>
                </c:pt>
                <c:pt idx="27">
                  <c:v>74.871794871794876</c:v>
                </c:pt>
                <c:pt idx="28">
                  <c:v>69.84615384615384</c:v>
                </c:pt>
                <c:pt idx="29">
                  <c:v>194</c:v>
                </c:pt>
                <c:pt idx="30">
                  <c:v>122</c:v>
                </c:pt>
                <c:pt idx="31">
                  <c:v>126</c:v>
                </c:pt>
                <c:pt idx="32">
                  <c:v>26.25</c:v>
                </c:pt>
                <c:pt idx="33">
                  <c:v>114</c:v>
                </c:pt>
                <c:pt idx="34">
                  <c:v>310.98319327731093</c:v>
                </c:pt>
                <c:pt idx="35">
                  <c:v>30</c:v>
                </c:pt>
                <c:pt idx="36">
                  <c:v>30</c:v>
                </c:pt>
                <c:pt idx="37">
                  <c:v>242</c:v>
                </c:pt>
                <c:pt idx="38">
                  <c:v>98.743589743589752</c:v>
                </c:pt>
                <c:pt idx="39">
                  <c:v>97.487179487179489</c:v>
                </c:pt>
                <c:pt idx="40">
                  <c:v>131</c:v>
                </c:pt>
                <c:pt idx="41">
                  <c:v>94.974358974358978</c:v>
                </c:pt>
                <c:pt idx="42">
                  <c:v>0</c:v>
                </c:pt>
                <c:pt idx="43">
                  <c:v>107</c:v>
                </c:pt>
                <c:pt idx="44">
                  <c:v>204</c:v>
                </c:pt>
                <c:pt idx="45">
                  <c:v>0</c:v>
                </c:pt>
                <c:pt idx="46">
                  <c:v>0</c:v>
                </c:pt>
                <c:pt idx="47">
                  <c:v>110</c:v>
                </c:pt>
                <c:pt idx="48">
                  <c:v>89.948717948717956</c:v>
                </c:pt>
                <c:pt idx="49">
                  <c:v>107</c:v>
                </c:pt>
                <c:pt idx="50">
                  <c:v>0</c:v>
                </c:pt>
                <c:pt idx="51">
                  <c:v>0</c:v>
                </c:pt>
                <c:pt idx="52">
                  <c:v>170</c:v>
                </c:pt>
                <c:pt idx="53">
                  <c:v>145</c:v>
                </c:pt>
                <c:pt idx="54">
                  <c:v>71.102564102564102</c:v>
                </c:pt>
                <c:pt idx="55">
                  <c:v>98.743589743589752</c:v>
                </c:pt>
                <c:pt idx="56">
                  <c:v>111</c:v>
                </c:pt>
                <c:pt idx="57">
                  <c:v>124</c:v>
                </c:pt>
                <c:pt idx="58">
                  <c:v>118</c:v>
                </c:pt>
                <c:pt idx="59">
                  <c:v>114</c:v>
                </c:pt>
                <c:pt idx="60">
                  <c:v>108</c:v>
                </c:pt>
                <c:pt idx="61">
                  <c:v>108</c:v>
                </c:pt>
                <c:pt idx="62">
                  <c:v>197</c:v>
                </c:pt>
                <c:pt idx="63">
                  <c:v>121</c:v>
                </c:pt>
                <c:pt idx="64">
                  <c:v>192</c:v>
                </c:pt>
                <c:pt idx="65">
                  <c:v>118</c:v>
                </c:pt>
                <c:pt idx="66">
                  <c:v>83.666666666666657</c:v>
                </c:pt>
                <c:pt idx="67">
                  <c:v>0</c:v>
                </c:pt>
                <c:pt idx="68">
                  <c:v>190</c:v>
                </c:pt>
                <c:pt idx="69">
                  <c:v>129</c:v>
                </c:pt>
                <c:pt idx="70">
                  <c:v>109</c:v>
                </c:pt>
                <c:pt idx="71">
                  <c:v>89.948717948717956</c:v>
                </c:pt>
                <c:pt idx="72">
                  <c:v>107</c:v>
                </c:pt>
                <c:pt idx="73">
                  <c:v>67.333333333333329</c:v>
                </c:pt>
                <c:pt idx="74">
                  <c:v>105</c:v>
                </c:pt>
                <c:pt idx="75">
                  <c:v>61.051282051282051</c:v>
                </c:pt>
                <c:pt idx="76">
                  <c:v>127</c:v>
                </c:pt>
                <c:pt idx="77">
                  <c:v>222</c:v>
                </c:pt>
                <c:pt idx="78">
                  <c:v>172</c:v>
                </c:pt>
                <c:pt idx="79">
                  <c:v>243</c:v>
                </c:pt>
                <c:pt idx="80">
                  <c:v>190</c:v>
                </c:pt>
                <c:pt idx="81">
                  <c:v>236</c:v>
                </c:pt>
                <c:pt idx="82">
                  <c:v>0</c:v>
                </c:pt>
                <c:pt idx="83">
                  <c:v>234</c:v>
                </c:pt>
                <c:pt idx="84">
                  <c:v>251</c:v>
                </c:pt>
                <c:pt idx="85">
                  <c:v>0</c:v>
                </c:pt>
                <c:pt idx="86">
                  <c:v>114</c:v>
                </c:pt>
                <c:pt idx="87">
                  <c:v>51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83.666666666666657</c:v>
                </c:pt>
                <c:pt idx="92">
                  <c:v>78.641025641025635</c:v>
                </c:pt>
                <c:pt idx="93">
                  <c:v>57.282051282051285</c:v>
                </c:pt>
                <c:pt idx="94">
                  <c:v>91.205128205128204</c:v>
                </c:pt>
                <c:pt idx="95">
                  <c:v>0</c:v>
                </c:pt>
                <c:pt idx="96">
                  <c:v>0</c:v>
                </c:pt>
                <c:pt idx="97">
                  <c:v>53.512820512820511</c:v>
                </c:pt>
                <c:pt idx="98">
                  <c:v>68.589743589743591</c:v>
                </c:pt>
                <c:pt idx="99">
                  <c:v>59.794871794871796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51</c:v>
                </c:pt>
                <c:pt idx="104">
                  <c:v>47.5</c:v>
                </c:pt>
                <c:pt idx="105">
                  <c:v>66.07692307692308</c:v>
                </c:pt>
                <c:pt idx="106">
                  <c:v>59.794871794871796</c:v>
                </c:pt>
                <c:pt idx="107">
                  <c:v>58.53846153846154</c:v>
                </c:pt>
                <c:pt idx="108">
                  <c:v>37.5</c:v>
                </c:pt>
                <c:pt idx="109">
                  <c:v>28.75</c:v>
                </c:pt>
                <c:pt idx="110">
                  <c:v>27.5</c:v>
                </c:pt>
                <c:pt idx="111">
                  <c:v>72.358974358974365</c:v>
                </c:pt>
                <c:pt idx="112">
                  <c:v>41.25</c:v>
                </c:pt>
                <c:pt idx="113">
                  <c:v>35</c:v>
                </c:pt>
                <c:pt idx="114">
                  <c:v>195</c:v>
                </c:pt>
                <c:pt idx="115">
                  <c:v>104</c:v>
                </c:pt>
                <c:pt idx="116">
                  <c:v>324.29411764705884</c:v>
                </c:pt>
                <c:pt idx="117">
                  <c:v>162</c:v>
                </c:pt>
                <c:pt idx="118">
                  <c:v>91.205128205128204</c:v>
                </c:pt>
                <c:pt idx="119">
                  <c:v>121</c:v>
                </c:pt>
                <c:pt idx="120">
                  <c:v>96.230769230769226</c:v>
                </c:pt>
                <c:pt idx="121">
                  <c:v>119</c:v>
                </c:pt>
                <c:pt idx="122">
                  <c:v>0</c:v>
                </c:pt>
                <c:pt idx="123">
                  <c:v>118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157</c:v>
                </c:pt>
                <c:pt idx="128">
                  <c:v>120</c:v>
                </c:pt>
                <c:pt idx="129">
                  <c:v>103</c:v>
                </c:pt>
                <c:pt idx="130">
                  <c:v>125</c:v>
                </c:pt>
                <c:pt idx="131">
                  <c:v>172</c:v>
                </c:pt>
                <c:pt idx="132">
                  <c:v>0</c:v>
                </c:pt>
                <c:pt idx="133">
                  <c:v>138</c:v>
                </c:pt>
                <c:pt idx="134">
                  <c:v>136</c:v>
                </c:pt>
                <c:pt idx="135">
                  <c:v>106</c:v>
                </c:pt>
                <c:pt idx="136">
                  <c:v>136</c:v>
                </c:pt>
                <c:pt idx="137">
                  <c:v>106</c:v>
                </c:pt>
                <c:pt idx="138">
                  <c:v>227</c:v>
                </c:pt>
                <c:pt idx="139">
                  <c:v>139</c:v>
                </c:pt>
                <c:pt idx="140">
                  <c:v>126</c:v>
                </c:pt>
                <c:pt idx="141">
                  <c:v>48.75</c:v>
                </c:pt>
                <c:pt idx="142">
                  <c:v>121</c:v>
                </c:pt>
                <c:pt idx="143">
                  <c:v>149</c:v>
                </c:pt>
                <c:pt idx="144">
                  <c:v>0</c:v>
                </c:pt>
                <c:pt idx="145">
                  <c:v>133</c:v>
                </c:pt>
                <c:pt idx="146">
                  <c:v>153</c:v>
                </c:pt>
                <c:pt idx="147">
                  <c:v>94.974358974358978</c:v>
                </c:pt>
                <c:pt idx="148">
                  <c:v>97.487179487179489</c:v>
                </c:pt>
                <c:pt idx="149">
                  <c:v>0</c:v>
                </c:pt>
                <c:pt idx="150">
                  <c:v>69.84615384615384</c:v>
                </c:pt>
                <c:pt idx="151">
                  <c:v>134</c:v>
                </c:pt>
                <c:pt idx="152">
                  <c:v>0</c:v>
                </c:pt>
                <c:pt idx="153">
                  <c:v>198</c:v>
                </c:pt>
                <c:pt idx="154">
                  <c:v>78.641025641025635</c:v>
                </c:pt>
                <c:pt idx="155">
                  <c:v>0</c:v>
                </c:pt>
                <c:pt idx="156">
                  <c:v>0</c:v>
                </c:pt>
                <c:pt idx="157">
                  <c:v>89.948717948717956</c:v>
                </c:pt>
                <c:pt idx="158">
                  <c:v>73.615384615384613</c:v>
                </c:pt>
                <c:pt idx="159">
                  <c:v>0</c:v>
                </c:pt>
                <c:pt idx="160">
                  <c:v>57.282051282051285</c:v>
                </c:pt>
                <c:pt idx="161">
                  <c:v>81.15384615384616</c:v>
                </c:pt>
                <c:pt idx="162">
                  <c:v>114</c:v>
                </c:pt>
                <c:pt idx="163">
                  <c:v>51</c:v>
                </c:pt>
                <c:pt idx="164">
                  <c:v>108</c:v>
                </c:pt>
                <c:pt idx="165">
                  <c:v>96.230769230769226</c:v>
                </c:pt>
                <c:pt idx="166">
                  <c:v>126</c:v>
                </c:pt>
                <c:pt idx="167">
                  <c:v>94.974358974358978</c:v>
                </c:pt>
                <c:pt idx="168">
                  <c:v>93.717948717948715</c:v>
                </c:pt>
                <c:pt idx="169">
                  <c:v>141</c:v>
                </c:pt>
                <c:pt idx="170">
                  <c:v>87.435897435897431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72.358974358974365</c:v>
                </c:pt>
                <c:pt idx="177">
                  <c:v>124</c:v>
                </c:pt>
                <c:pt idx="178">
                  <c:v>64.820512820512818</c:v>
                </c:pt>
                <c:pt idx="179">
                  <c:v>129</c:v>
                </c:pt>
                <c:pt idx="180">
                  <c:v>52.256410256410255</c:v>
                </c:pt>
                <c:pt idx="181">
                  <c:v>0</c:v>
                </c:pt>
                <c:pt idx="182">
                  <c:v>230</c:v>
                </c:pt>
                <c:pt idx="183">
                  <c:v>0</c:v>
                </c:pt>
                <c:pt idx="184">
                  <c:v>125</c:v>
                </c:pt>
                <c:pt idx="185">
                  <c:v>125</c:v>
                </c:pt>
                <c:pt idx="186">
                  <c:v>0</c:v>
                </c:pt>
                <c:pt idx="187">
                  <c:v>186</c:v>
                </c:pt>
                <c:pt idx="188">
                  <c:v>0</c:v>
                </c:pt>
                <c:pt idx="189">
                  <c:v>162</c:v>
                </c:pt>
                <c:pt idx="190">
                  <c:v>257</c:v>
                </c:pt>
                <c:pt idx="191">
                  <c:v>241</c:v>
                </c:pt>
                <c:pt idx="192">
                  <c:v>94.974358974358978</c:v>
                </c:pt>
                <c:pt idx="193">
                  <c:v>86.179487179487182</c:v>
                </c:pt>
                <c:pt idx="194">
                  <c:v>117</c:v>
                </c:pt>
                <c:pt idx="195">
                  <c:v>0</c:v>
                </c:pt>
                <c:pt idx="196">
                  <c:v>234</c:v>
                </c:pt>
                <c:pt idx="197">
                  <c:v>167</c:v>
                </c:pt>
                <c:pt idx="198">
                  <c:v>188</c:v>
                </c:pt>
                <c:pt idx="199">
                  <c:v>159</c:v>
                </c:pt>
                <c:pt idx="200">
                  <c:v>191</c:v>
                </c:pt>
                <c:pt idx="201">
                  <c:v>0</c:v>
                </c:pt>
                <c:pt idx="202">
                  <c:v>81.15384615384616</c:v>
                </c:pt>
                <c:pt idx="203">
                  <c:v>106</c:v>
                </c:pt>
                <c:pt idx="204">
                  <c:v>0</c:v>
                </c:pt>
                <c:pt idx="205">
                  <c:v>56.025641025641022</c:v>
                </c:pt>
                <c:pt idx="206">
                  <c:v>0</c:v>
                </c:pt>
                <c:pt idx="207">
                  <c:v>81.15384615384616</c:v>
                </c:pt>
                <c:pt idx="208">
                  <c:v>0</c:v>
                </c:pt>
                <c:pt idx="209">
                  <c:v>150</c:v>
                </c:pt>
                <c:pt idx="210">
                  <c:v>0</c:v>
                </c:pt>
                <c:pt idx="211">
                  <c:v>106</c:v>
                </c:pt>
                <c:pt idx="212">
                  <c:v>0</c:v>
                </c:pt>
                <c:pt idx="213">
                  <c:v>101</c:v>
                </c:pt>
                <c:pt idx="214">
                  <c:v>0</c:v>
                </c:pt>
                <c:pt idx="215">
                  <c:v>93.717948717948715</c:v>
                </c:pt>
                <c:pt idx="216">
                  <c:v>0</c:v>
                </c:pt>
                <c:pt idx="217">
                  <c:v>94.974358974358978</c:v>
                </c:pt>
                <c:pt idx="218">
                  <c:v>0</c:v>
                </c:pt>
                <c:pt idx="219">
                  <c:v>81.15384615384616</c:v>
                </c:pt>
                <c:pt idx="220">
                  <c:v>0</c:v>
                </c:pt>
                <c:pt idx="221">
                  <c:v>76.128205128205124</c:v>
                </c:pt>
                <c:pt idx="222">
                  <c:v>0</c:v>
                </c:pt>
                <c:pt idx="223">
                  <c:v>185</c:v>
                </c:pt>
                <c:pt idx="224">
                  <c:v>280</c:v>
                </c:pt>
                <c:pt idx="225">
                  <c:v>160</c:v>
                </c:pt>
                <c:pt idx="226">
                  <c:v>238</c:v>
                </c:pt>
                <c:pt idx="227">
                  <c:v>291</c:v>
                </c:pt>
                <c:pt idx="228">
                  <c:v>109</c:v>
                </c:pt>
                <c:pt idx="229">
                  <c:v>251</c:v>
                </c:pt>
                <c:pt idx="230">
                  <c:v>83.666666666666657</c:v>
                </c:pt>
                <c:pt idx="231">
                  <c:v>138</c:v>
                </c:pt>
                <c:pt idx="232">
                  <c:v>204</c:v>
                </c:pt>
                <c:pt idx="233">
                  <c:v>184</c:v>
                </c:pt>
                <c:pt idx="234">
                  <c:v>209</c:v>
                </c:pt>
                <c:pt idx="235">
                  <c:v>226</c:v>
                </c:pt>
                <c:pt idx="236">
                  <c:v>142</c:v>
                </c:pt>
                <c:pt idx="237">
                  <c:v>165</c:v>
                </c:pt>
                <c:pt idx="238">
                  <c:v>158</c:v>
                </c:pt>
                <c:pt idx="239">
                  <c:v>153</c:v>
                </c:pt>
                <c:pt idx="240">
                  <c:v>52.256410256410255</c:v>
                </c:pt>
                <c:pt idx="241">
                  <c:v>152</c:v>
                </c:pt>
                <c:pt idx="242">
                  <c:v>147</c:v>
                </c:pt>
                <c:pt idx="243">
                  <c:v>177</c:v>
                </c:pt>
                <c:pt idx="244">
                  <c:v>145</c:v>
                </c:pt>
                <c:pt idx="245">
                  <c:v>157</c:v>
                </c:pt>
                <c:pt idx="246">
                  <c:v>309.31932773109241</c:v>
                </c:pt>
                <c:pt idx="247">
                  <c:v>114</c:v>
                </c:pt>
                <c:pt idx="248">
                  <c:v>170</c:v>
                </c:pt>
                <c:pt idx="249">
                  <c:v>161</c:v>
                </c:pt>
                <c:pt idx="250">
                  <c:v>118</c:v>
                </c:pt>
                <c:pt idx="251">
                  <c:v>186</c:v>
                </c:pt>
                <c:pt idx="252">
                  <c:v>156</c:v>
                </c:pt>
                <c:pt idx="253">
                  <c:v>151</c:v>
                </c:pt>
                <c:pt idx="254">
                  <c:v>135</c:v>
                </c:pt>
                <c:pt idx="255">
                  <c:v>173</c:v>
                </c:pt>
                <c:pt idx="256">
                  <c:v>134</c:v>
                </c:pt>
                <c:pt idx="257">
                  <c:v>116</c:v>
                </c:pt>
                <c:pt idx="258" formatCode="General">
                  <c:v>0</c:v>
                </c:pt>
                <c:pt idx="259" formatCode="General">
                  <c:v>50</c:v>
                </c:pt>
                <c:pt idx="260" formatCode="General">
                  <c:v>0</c:v>
                </c:pt>
                <c:pt idx="261" formatCode="General">
                  <c:v>93.717948717948715</c:v>
                </c:pt>
                <c:pt idx="262" formatCode="General">
                  <c:v>0</c:v>
                </c:pt>
                <c:pt idx="263" formatCode="General">
                  <c:v>72.358974358974365</c:v>
                </c:pt>
                <c:pt idx="264" formatCode="General">
                  <c:v>92.461538461538453</c:v>
                </c:pt>
                <c:pt idx="265" formatCode="General">
                  <c:v>77.384615384615387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46.25</c:v>
                </c:pt>
                <c:pt idx="269" formatCode="General">
                  <c:v>117</c:v>
                </c:pt>
                <c:pt idx="270" formatCode="General">
                  <c:v>81.15384615384616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69.84615384615384</c:v>
                </c:pt>
                <c:pt idx="276" formatCode="General">
                  <c:v>69.84615384615384</c:v>
                </c:pt>
                <c:pt idx="277" formatCode="General">
                  <c:v>68.589743589743591</c:v>
                </c:pt>
                <c:pt idx="278" formatCode="General">
                  <c:v>112</c:v>
                </c:pt>
                <c:pt idx="279" formatCode="General">
                  <c:v>56.025641025641022</c:v>
                </c:pt>
                <c:pt idx="280" formatCode="General">
                  <c:v>67.333333333333329</c:v>
                </c:pt>
                <c:pt idx="281" formatCode="General">
                  <c:v>98.743589743589752</c:v>
                </c:pt>
                <c:pt idx="282" formatCode="General">
                  <c:v>102</c:v>
                </c:pt>
                <c:pt idx="283" formatCode="General">
                  <c:v>129</c:v>
                </c:pt>
                <c:pt idx="284" formatCode="General">
                  <c:v>111</c:v>
                </c:pt>
                <c:pt idx="285" formatCode="General">
                  <c:v>13.75</c:v>
                </c:pt>
                <c:pt idx="286" formatCode="General">
                  <c:v>71.102564102564102</c:v>
                </c:pt>
                <c:pt idx="287" formatCode="General">
                  <c:v>186</c:v>
                </c:pt>
                <c:pt idx="288" formatCode="General">
                  <c:v>130</c:v>
                </c:pt>
                <c:pt idx="289" formatCode="General">
                  <c:v>123</c:v>
                </c:pt>
                <c:pt idx="290" formatCode="General">
                  <c:v>25</c:v>
                </c:pt>
                <c:pt idx="291" formatCode="General">
                  <c:v>101</c:v>
                </c:pt>
                <c:pt idx="292" formatCode="General">
                  <c:v>288</c:v>
                </c:pt>
                <c:pt idx="293" formatCode="General">
                  <c:v>25</c:v>
                </c:pt>
                <c:pt idx="294" formatCode="General">
                  <c:v>25</c:v>
                </c:pt>
                <c:pt idx="295" formatCode="General">
                  <c:v>257</c:v>
                </c:pt>
                <c:pt idx="296" formatCode="General">
                  <c:v>110</c:v>
                </c:pt>
                <c:pt idx="297" formatCode="General">
                  <c:v>104</c:v>
                </c:pt>
                <c:pt idx="298" formatCode="General">
                  <c:v>139</c:v>
                </c:pt>
                <c:pt idx="299" formatCode="General">
                  <c:v>141</c:v>
                </c:pt>
                <c:pt idx="300" formatCode="General">
                  <c:v>0</c:v>
                </c:pt>
                <c:pt idx="301" formatCode="General">
                  <c:v>132</c:v>
                </c:pt>
                <c:pt idx="302" formatCode="General">
                  <c:v>155</c:v>
                </c:pt>
                <c:pt idx="303" formatCode="General">
                  <c:v>78.641025641025635</c:v>
                </c:pt>
                <c:pt idx="304" formatCode="General">
                  <c:v>102</c:v>
                </c:pt>
                <c:pt idx="305" formatCode="General">
                  <c:v>83.666666666666657</c:v>
                </c:pt>
                <c:pt idx="306" formatCode="General">
                  <c:v>132</c:v>
                </c:pt>
                <c:pt idx="307" formatCode="General">
                  <c:v>83.666666666666657</c:v>
                </c:pt>
                <c:pt idx="308" formatCode="General">
                  <c:v>74.871794871794876</c:v>
                </c:pt>
                <c:pt idx="309" formatCode="General">
                  <c:v>120</c:v>
                </c:pt>
                <c:pt idx="310" formatCode="General">
                  <c:v>134</c:v>
                </c:pt>
                <c:pt idx="311" formatCode="General">
                  <c:v>141</c:v>
                </c:pt>
                <c:pt idx="312" formatCode="General">
                  <c:v>104</c:v>
                </c:pt>
                <c:pt idx="313" formatCode="General">
                  <c:v>103</c:v>
                </c:pt>
                <c:pt idx="314" formatCode="General">
                  <c:v>119</c:v>
                </c:pt>
                <c:pt idx="315" formatCode="General">
                  <c:v>121</c:v>
                </c:pt>
                <c:pt idx="316" formatCode="General">
                  <c:v>119</c:v>
                </c:pt>
                <c:pt idx="317" formatCode="General">
                  <c:v>117</c:v>
                </c:pt>
                <c:pt idx="318" formatCode="General">
                  <c:v>122</c:v>
                </c:pt>
                <c:pt idx="319" formatCode="General">
                  <c:v>120</c:v>
                </c:pt>
                <c:pt idx="320" formatCode="General">
                  <c:v>204</c:v>
                </c:pt>
                <c:pt idx="321" formatCode="General">
                  <c:v>131</c:v>
                </c:pt>
                <c:pt idx="322" formatCode="General">
                  <c:v>0</c:v>
                </c:pt>
                <c:pt idx="323" formatCode="General">
                  <c:v>119</c:v>
                </c:pt>
                <c:pt idx="324" formatCode="General">
                  <c:v>117</c:v>
                </c:pt>
                <c:pt idx="325" formatCode="General">
                  <c:v>0</c:v>
                </c:pt>
                <c:pt idx="326" formatCode="General">
                  <c:v>185</c:v>
                </c:pt>
                <c:pt idx="327" formatCode="General">
                  <c:v>105</c:v>
                </c:pt>
                <c:pt idx="328" formatCode="General">
                  <c:v>109</c:v>
                </c:pt>
                <c:pt idx="329" formatCode="General">
                  <c:v>173</c:v>
                </c:pt>
                <c:pt idx="330" formatCode="General">
                  <c:v>98.743589743589752</c:v>
                </c:pt>
                <c:pt idx="331" formatCode="General">
                  <c:v>71.102564102564102</c:v>
                </c:pt>
                <c:pt idx="332" formatCode="General">
                  <c:v>114</c:v>
                </c:pt>
                <c:pt idx="333" formatCode="General">
                  <c:v>86.179487179487182</c:v>
                </c:pt>
                <c:pt idx="334" formatCode="General">
                  <c:v>139</c:v>
                </c:pt>
                <c:pt idx="335" formatCode="General">
                  <c:v>198</c:v>
                </c:pt>
                <c:pt idx="336" formatCode="General">
                  <c:v>169</c:v>
                </c:pt>
                <c:pt idx="337" formatCode="General">
                  <c:v>232</c:v>
                </c:pt>
                <c:pt idx="338" formatCode="General">
                  <c:v>222</c:v>
                </c:pt>
                <c:pt idx="339" formatCode="General">
                  <c:v>180</c:v>
                </c:pt>
                <c:pt idx="340" formatCode="General">
                  <c:v>0</c:v>
                </c:pt>
                <c:pt idx="341" formatCode="General">
                  <c:v>190</c:v>
                </c:pt>
                <c:pt idx="342" formatCode="General">
                  <c:v>173</c:v>
                </c:pt>
                <c:pt idx="343" formatCode="General">
                  <c:v>0</c:v>
                </c:pt>
                <c:pt idx="344" formatCode="General">
                  <c:v>141</c:v>
                </c:pt>
                <c:pt idx="345" formatCode="General">
                  <c:v>89.948717948717956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93.717948717948715</c:v>
                </c:pt>
                <c:pt idx="350" formatCode="General">
                  <c:v>81.15384615384616</c:v>
                </c:pt>
                <c:pt idx="351" formatCode="General">
                  <c:v>45</c:v>
                </c:pt>
                <c:pt idx="352" formatCode="General">
                  <c:v>96.230769230769226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61.051282051282051</c:v>
                </c:pt>
                <c:pt idx="356" formatCode="General">
                  <c:v>38.75</c:v>
                </c:pt>
                <c:pt idx="357" formatCode="General">
                  <c:v>69.84615384615384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62.307692307692307</c:v>
                </c:pt>
                <c:pt idx="362" formatCode="General">
                  <c:v>87.435897435897431</c:v>
                </c:pt>
                <c:pt idx="363" formatCode="General">
                  <c:v>51</c:v>
                </c:pt>
                <c:pt idx="364" formatCode="General">
                  <c:v>69.84615384615384</c:v>
                </c:pt>
                <c:pt idx="365" formatCode="General">
                  <c:v>69.84615384615384</c:v>
                </c:pt>
                <c:pt idx="366" formatCode="General">
                  <c:v>45</c:v>
                </c:pt>
                <c:pt idx="367" formatCode="General">
                  <c:v>46.25</c:v>
                </c:pt>
                <c:pt idx="368" formatCode="General">
                  <c:v>28.75</c:v>
                </c:pt>
                <c:pt idx="369" formatCode="General">
                  <c:v>68.589743589743591</c:v>
                </c:pt>
                <c:pt idx="370" formatCode="General">
                  <c:v>91.205128205128204</c:v>
                </c:pt>
                <c:pt idx="371" formatCode="General">
                  <c:v>41.25</c:v>
                </c:pt>
                <c:pt idx="372" formatCode="General">
                  <c:v>193</c:v>
                </c:pt>
                <c:pt idx="373" formatCode="General">
                  <c:v>112</c:v>
                </c:pt>
                <c:pt idx="374" formatCode="General">
                  <c:v>340.93277310924373</c:v>
                </c:pt>
                <c:pt idx="375" formatCode="General">
                  <c:v>163</c:v>
                </c:pt>
                <c:pt idx="376" formatCode="General">
                  <c:v>93.717948717948715</c:v>
                </c:pt>
                <c:pt idx="377" formatCode="General">
                  <c:v>123</c:v>
                </c:pt>
                <c:pt idx="378" formatCode="General">
                  <c:v>140</c:v>
                </c:pt>
                <c:pt idx="379" formatCode="General">
                  <c:v>0</c:v>
                </c:pt>
                <c:pt idx="380" formatCode="General">
                  <c:v>79.897435897435898</c:v>
                </c:pt>
                <c:pt idx="381" formatCode="General">
                  <c:v>100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159</c:v>
                </c:pt>
                <c:pt idx="386" formatCode="General">
                  <c:v>120</c:v>
                </c:pt>
                <c:pt idx="387" formatCode="General">
                  <c:v>100</c:v>
                </c:pt>
                <c:pt idx="388" formatCode="General">
                  <c:v>144</c:v>
                </c:pt>
                <c:pt idx="389" formatCode="General">
                  <c:v>168</c:v>
                </c:pt>
                <c:pt idx="390" formatCode="General">
                  <c:v>134</c:v>
                </c:pt>
                <c:pt idx="391" formatCode="General">
                  <c:v>150</c:v>
                </c:pt>
                <c:pt idx="392" formatCode="General">
                  <c:v>129</c:v>
                </c:pt>
                <c:pt idx="393" formatCode="General">
                  <c:v>130</c:v>
                </c:pt>
                <c:pt idx="394" formatCode="General">
                  <c:v>137</c:v>
                </c:pt>
                <c:pt idx="395" formatCode="General">
                  <c:v>50</c:v>
                </c:pt>
                <c:pt idx="396" formatCode="General">
                  <c:v>0</c:v>
                </c:pt>
                <c:pt idx="397" formatCode="General">
                  <c:v>137</c:v>
                </c:pt>
                <c:pt idx="398" formatCode="General">
                  <c:v>123</c:v>
                </c:pt>
                <c:pt idx="399" formatCode="General">
                  <c:v>66.07692307692308</c:v>
                </c:pt>
                <c:pt idx="400" formatCode="General">
                  <c:v>115</c:v>
                </c:pt>
                <c:pt idx="401" formatCode="General">
                  <c:v>140</c:v>
                </c:pt>
                <c:pt idx="402" formatCode="General">
                  <c:v>0</c:v>
                </c:pt>
                <c:pt idx="403" formatCode="General">
                  <c:v>112</c:v>
                </c:pt>
                <c:pt idx="404" formatCode="General">
                  <c:v>0</c:v>
                </c:pt>
                <c:pt idx="405" formatCode="General">
                  <c:v>100</c:v>
                </c:pt>
                <c:pt idx="406" formatCode="General">
                  <c:v>103</c:v>
                </c:pt>
                <c:pt idx="407" formatCode="General">
                  <c:v>0</c:v>
                </c:pt>
                <c:pt idx="408" formatCode="General">
                  <c:v>89.948717948717956</c:v>
                </c:pt>
                <c:pt idx="409" formatCode="General">
                  <c:v>131</c:v>
                </c:pt>
                <c:pt idx="410" formatCode="General">
                  <c:v>0</c:v>
                </c:pt>
                <c:pt idx="411" formatCode="General">
                  <c:v>158</c:v>
                </c:pt>
                <c:pt idx="412" formatCode="General">
                  <c:v>54.769230769230766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81.15384615384616</c:v>
                </c:pt>
                <c:pt idx="416" formatCode="General">
                  <c:v>64.820512820512818</c:v>
                </c:pt>
                <c:pt idx="417" formatCode="General">
                  <c:v>0</c:v>
                </c:pt>
                <c:pt idx="418" formatCode="General">
                  <c:v>67.333333333333329</c:v>
                </c:pt>
                <c:pt idx="419" formatCode="General">
                  <c:v>77.384615384615387</c:v>
                </c:pt>
                <c:pt idx="420" formatCode="General">
                  <c:v>71.102564102564102</c:v>
                </c:pt>
                <c:pt idx="421" formatCode="General">
                  <c:v>51</c:v>
                </c:pt>
                <c:pt idx="422" formatCode="General">
                  <c:v>110</c:v>
                </c:pt>
                <c:pt idx="423" formatCode="General">
                  <c:v>102</c:v>
                </c:pt>
                <c:pt idx="424" formatCode="General">
                  <c:v>126</c:v>
                </c:pt>
                <c:pt idx="425" formatCode="General">
                  <c:v>102</c:v>
                </c:pt>
                <c:pt idx="426" formatCode="General">
                  <c:v>100</c:v>
                </c:pt>
                <c:pt idx="427" formatCode="General">
                  <c:v>101</c:v>
                </c:pt>
                <c:pt idx="428" formatCode="General">
                  <c:v>84.92307692307692</c:v>
                </c:pt>
                <c:pt idx="429" formatCode="General">
                  <c:v>0</c:v>
                </c:pt>
                <c:pt idx="430" formatCode="General">
                  <c:v>64.820512820512818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67.333333333333329</c:v>
                </c:pt>
                <c:pt idx="435" formatCode="General">
                  <c:v>118</c:v>
                </c:pt>
                <c:pt idx="436" formatCode="General">
                  <c:v>66.07692307692308</c:v>
                </c:pt>
                <c:pt idx="437" formatCode="General">
                  <c:v>136</c:v>
                </c:pt>
                <c:pt idx="438" formatCode="General">
                  <c:v>52.256410256410255</c:v>
                </c:pt>
                <c:pt idx="439" formatCode="General">
                  <c:v>0</c:v>
                </c:pt>
                <c:pt idx="440" formatCode="General">
                  <c:v>222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149</c:v>
                </c:pt>
                <c:pt idx="444" formatCode="General">
                  <c:v>0</c:v>
                </c:pt>
                <c:pt idx="445" formatCode="General">
                  <c:v>221</c:v>
                </c:pt>
                <c:pt idx="446" formatCode="General">
                  <c:v>0</c:v>
                </c:pt>
                <c:pt idx="447" formatCode="General">
                  <c:v>156</c:v>
                </c:pt>
                <c:pt idx="448" formatCode="General">
                  <c:v>233</c:v>
                </c:pt>
                <c:pt idx="449" formatCode="General">
                  <c:v>248</c:v>
                </c:pt>
                <c:pt idx="450" formatCode="General">
                  <c:v>109</c:v>
                </c:pt>
                <c:pt idx="451" formatCode="General">
                  <c:v>84.92307692307692</c:v>
                </c:pt>
                <c:pt idx="452" formatCode="General">
                  <c:v>77.384615384615387</c:v>
                </c:pt>
                <c:pt idx="453" formatCode="General">
                  <c:v>0</c:v>
                </c:pt>
                <c:pt idx="454" formatCode="General">
                  <c:v>171</c:v>
                </c:pt>
                <c:pt idx="455" formatCode="General">
                  <c:v>207</c:v>
                </c:pt>
                <c:pt idx="456" formatCode="General">
                  <c:v>209</c:v>
                </c:pt>
                <c:pt idx="457" formatCode="General">
                  <c:v>176</c:v>
                </c:pt>
                <c:pt idx="458" formatCode="General">
                  <c:v>175</c:v>
                </c:pt>
                <c:pt idx="459" formatCode="General">
                  <c:v>0</c:v>
                </c:pt>
                <c:pt idx="460" formatCode="General">
                  <c:v>71.102564102564102</c:v>
                </c:pt>
                <c:pt idx="461" formatCode="General">
                  <c:v>84.92307692307692</c:v>
                </c:pt>
                <c:pt idx="462" formatCode="General">
                  <c:v>0</c:v>
                </c:pt>
                <c:pt idx="463" formatCode="General">
                  <c:v>59.794871794871796</c:v>
                </c:pt>
                <c:pt idx="464" formatCode="General">
                  <c:v>0</c:v>
                </c:pt>
                <c:pt idx="465" formatCode="General">
                  <c:v>74.871794871794876</c:v>
                </c:pt>
                <c:pt idx="466" formatCode="General">
                  <c:v>94.974358974358978</c:v>
                </c:pt>
                <c:pt idx="467" formatCode="General">
                  <c:v>154</c:v>
                </c:pt>
                <c:pt idx="468" formatCode="General">
                  <c:v>0</c:v>
                </c:pt>
                <c:pt idx="469" formatCode="General">
                  <c:v>98.743589743589752</c:v>
                </c:pt>
                <c:pt idx="470" formatCode="General">
                  <c:v>0</c:v>
                </c:pt>
                <c:pt idx="471" formatCode="General">
                  <c:v>78.641025641025635</c:v>
                </c:pt>
                <c:pt idx="472" formatCode="General">
                  <c:v>0</c:v>
                </c:pt>
                <c:pt idx="473" formatCode="General">
                  <c:v>98.743589743589752</c:v>
                </c:pt>
                <c:pt idx="474" formatCode="General">
                  <c:v>0</c:v>
                </c:pt>
                <c:pt idx="475" formatCode="General">
                  <c:v>128</c:v>
                </c:pt>
                <c:pt idx="476" formatCode="General">
                  <c:v>0</c:v>
                </c:pt>
                <c:pt idx="477" formatCode="General">
                  <c:v>102</c:v>
                </c:pt>
                <c:pt idx="478" formatCode="General">
                  <c:v>0</c:v>
                </c:pt>
                <c:pt idx="479" formatCode="General">
                  <c:v>61.051282051282051</c:v>
                </c:pt>
                <c:pt idx="480" formatCode="General">
                  <c:v>0</c:v>
                </c:pt>
                <c:pt idx="481" formatCode="General">
                  <c:v>216</c:v>
                </c:pt>
                <c:pt idx="482" formatCode="General">
                  <c:v>330.94957983193279</c:v>
                </c:pt>
                <c:pt idx="483" formatCode="General">
                  <c:v>154</c:v>
                </c:pt>
                <c:pt idx="484" formatCode="General">
                  <c:v>251</c:v>
                </c:pt>
                <c:pt idx="485" formatCode="General">
                  <c:v>232</c:v>
                </c:pt>
                <c:pt idx="486" formatCode="General">
                  <c:v>178</c:v>
                </c:pt>
                <c:pt idx="487" formatCode="General">
                  <c:v>268</c:v>
                </c:pt>
                <c:pt idx="488" formatCode="General">
                  <c:v>143</c:v>
                </c:pt>
                <c:pt idx="489" formatCode="General">
                  <c:v>130</c:v>
                </c:pt>
                <c:pt idx="490" formatCode="General">
                  <c:v>235</c:v>
                </c:pt>
                <c:pt idx="491" formatCode="General">
                  <c:v>188</c:v>
                </c:pt>
                <c:pt idx="492" formatCode="General">
                  <c:v>231</c:v>
                </c:pt>
                <c:pt idx="493" formatCode="General">
                  <c:v>228</c:v>
                </c:pt>
                <c:pt idx="494" formatCode="General">
                  <c:v>149</c:v>
                </c:pt>
                <c:pt idx="495" formatCode="General">
                  <c:v>185</c:v>
                </c:pt>
                <c:pt idx="496" formatCode="General">
                  <c:v>156</c:v>
                </c:pt>
                <c:pt idx="497" formatCode="General">
                  <c:v>183</c:v>
                </c:pt>
                <c:pt idx="498" formatCode="General">
                  <c:v>206</c:v>
                </c:pt>
                <c:pt idx="499" formatCode="General">
                  <c:v>118</c:v>
                </c:pt>
                <c:pt idx="500" formatCode="General">
                  <c:v>158</c:v>
                </c:pt>
                <c:pt idx="501" formatCode="General">
                  <c:v>208</c:v>
                </c:pt>
                <c:pt idx="502" formatCode="General">
                  <c:v>157</c:v>
                </c:pt>
                <c:pt idx="503" formatCode="General">
                  <c:v>169</c:v>
                </c:pt>
                <c:pt idx="504" formatCode="General">
                  <c:v>200</c:v>
                </c:pt>
                <c:pt idx="505" formatCode="General">
                  <c:v>129</c:v>
                </c:pt>
                <c:pt idx="506" formatCode="General">
                  <c:v>178</c:v>
                </c:pt>
                <c:pt idx="507" formatCode="General">
                  <c:v>131</c:v>
                </c:pt>
                <c:pt idx="508" formatCode="General">
                  <c:v>150</c:v>
                </c:pt>
                <c:pt idx="509" formatCode="General">
                  <c:v>128</c:v>
                </c:pt>
                <c:pt idx="510" formatCode="General">
                  <c:v>258</c:v>
                </c:pt>
                <c:pt idx="511" formatCode="General">
                  <c:v>206</c:v>
                </c:pt>
                <c:pt idx="512" formatCode="General">
                  <c:v>155</c:v>
                </c:pt>
                <c:pt idx="513" formatCode="General">
                  <c:v>146</c:v>
                </c:pt>
                <c:pt idx="514" formatCode="General">
                  <c:v>0</c:v>
                </c:pt>
                <c:pt idx="515" formatCode="General">
                  <c:v>139</c:v>
                </c:pt>
                <c:pt idx="516" formatCode="General">
                  <c:v>87.435897435897431</c:v>
                </c:pt>
                <c:pt idx="517" formatCode="General">
                  <c:v>63.564102564102562</c:v>
                </c:pt>
                <c:pt idx="518" formatCode="General">
                  <c:v>135</c:v>
                </c:pt>
                <c:pt idx="519" formatCode="General">
                  <c:v>93.717948717948715</c:v>
                </c:pt>
                <c:pt idx="520" formatCode="General">
                  <c:v>87.435897435897431</c:v>
                </c:pt>
                <c:pt idx="521" formatCode="General">
                  <c:v>73.615384615384613</c:v>
                </c:pt>
                <c:pt idx="522" formatCode="General">
                  <c:v>94.974358974358978</c:v>
                </c:pt>
                <c:pt idx="523" formatCode="General">
                  <c:v>77.384615384615387</c:v>
                </c:pt>
                <c:pt idx="524" formatCode="General">
                  <c:v>84.92307692307692</c:v>
                </c:pt>
                <c:pt idx="525" formatCode="General">
                  <c:v>94.974358974358978</c:v>
                </c:pt>
                <c:pt idx="526" formatCode="General">
                  <c:v>54.769230769230766</c:v>
                </c:pt>
                <c:pt idx="527" formatCode="General">
                  <c:v>124</c:v>
                </c:pt>
                <c:pt idx="528" formatCode="General">
                  <c:v>83.666666666666657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56.025641025641022</c:v>
                </c:pt>
                <c:pt idx="532" formatCode="General">
                  <c:v>118</c:v>
                </c:pt>
                <c:pt idx="533" formatCode="General">
                  <c:v>119</c:v>
                </c:pt>
                <c:pt idx="534" formatCode="General">
                  <c:v>121</c:v>
                </c:pt>
                <c:pt idx="535" formatCode="General">
                  <c:v>167</c:v>
                </c:pt>
                <c:pt idx="536" formatCode="General">
                  <c:v>141</c:v>
                </c:pt>
                <c:pt idx="537" formatCode="General">
                  <c:v>96.230769230769226</c:v>
                </c:pt>
                <c:pt idx="538" formatCode="General">
                  <c:v>152</c:v>
                </c:pt>
                <c:pt idx="539" formatCode="General">
                  <c:v>160</c:v>
                </c:pt>
                <c:pt idx="540" formatCode="General">
                  <c:v>140</c:v>
                </c:pt>
                <c:pt idx="541" formatCode="General">
                  <c:v>155</c:v>
                </c:pt>
                <c:pt idx="542" formatCode="General">
                  <c:v>140</c:v>
                </c:pt>
                <c:pt idx="543" formatCode="General">
                  <c:v>119</c:v>
                </c:pt>
                <c:pt idx="544" formatCode="General">
                  <c:v>0</c:v>
                </c:pt>
                <c:pt idx="545" formatCode="General">
                  <c:v>121</c:v>
                </c:pt>
                <c:pt idx="546" formatCode="General">
                  <c:v>122</c:v>
                </c:pt>
                <c:pt idx="547" formatCode="General">
                  <c:v>135</c:v>
                </c:pt>
                <c:pt idx="548" formatCode="General">
                  <c:v>96.230769230769226</c:v>
                </c:pt>
                <c:pt idx="549" formatCode="General">
                  <c:v>320.96638655462186</c:v>
                </c:pt>
                <c:pt idx="550" formatCode="General">
                  <c:v>54.769230769230766</c:v>
                </c:pt>
                <c:pt idx="551" formatCode="General">
                  <c:v>54.769230769230766</c:v>
                </c:pt>
                <c:pt idx="552" formatCode="General">
                  <c:v>68.589743589743591</c:v>
                </c:pt>
                <c:pt idx="553" formatCode="General">
                  <c:v>67.333333333333329</c:v>
                </c:pt>
                <c:pt idx="554" formatCode="General">
                  <c:v>71.102564102564102</c:v>
                </c:pt>
                <c:pt idx="555" formatCode="General">
                  <c:v>59.794871794871796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67.333333333333329</c:v>
                </c:pt>
                <c:pt idx="559" formatCode="General">
                  <c:v>67.333333333333329</c:v>
                </c:pt>
                <c:pt idx="560" formatCode="General">
                  <c:v>74.871794871794876</c:v>
                </c:pt>
                <c:pt idx="561" formatCode="General">
                  <c:v>74.871794871794876</c:v>
                </c:pt>
                <c:pt idx="562" formatCode="General">
                  <c:v>74.871794871794876</c:v>
                </c:pt>
                <c:pt idx="563" formatCode="General">
                  <c:v>57.282051282051285</c:v>
                </c:pt>
                <c:pt idx="564" formatCode="General">
                  <c:v>62.307692307692307</c:v>
                </c:pt>
                <c:pt idx="565" formatCode="General">
                  <c:v>57.282051282051285</c:v>
                </c:pt>
                <c:pt idx="566" formatCode="General">
                  <c:v>66.07692307692308</c:v>
                </c:pt>
                <c:pt idx="567" formatCode="General">
                  <c:v>67.333333333333329</c:v>
                </c:pt>
                <c:pt idx="568" formatCode="General">
                  <c:v>61.051282051282051</c:v>
                </c:pt>
                <c:pt idx="569" formatCode="General">
                  <c:v>98.743589743589752</c:v>
                </c:pt>
                <c:pt idx="570" formatCode="General">
                  <c:v>106</c:v>
                </c:pt>
                <c:pt idx="571" formatCode="General">
                  <c:v>110</c:v>
                </c:pt>
                <c:pt idx="572" formatCode="General">
                  <c:v>107</c:v>
                </c:pt>
                <c:pt idx="573" formatCode="General">
                  <c:v>108</c:v>
                </c:pt>
                <c:pt idx="574" formatCode="General">
                  <c:v>109</c:v>
                </c:pt>
                <c:pt idx="575" formatCode="General">
                  <c:v>113</c:v>
                </c:pt>
                <c:pt idx="576" formatCode="General">
                  <c:v>216</c:v>
                </c:pt>
                <c:pt idx="577" formatCode="General">
                  <c:v>117</c:v>
                </c:pt>
                <c:pt idx="578" formatCode="General">
                  <c:v>173</c:v>
                </c:pt>
                <c:pt idx="579" formatCode="General">
                  <c:v>138</c:v>
                </c:pt>
                <c:pt idx="580" formatCode="General">
                  <c:v>105</c:v>
                </c:pt>
                <c:pt idx="581" formatCode="General">
                  <c:v>0</c:v>
                </c:pt>
                <c:pt idx="582" formatCode="General">
                  <c:v>162</c:v>
                </c:pt>
                <c:pt idx="583" formatCode="General">
                  <c:v>59.794871794871796</c:v>
                </c:pt>
                <c:pt idx="584" formatCode="General">
                  <c:v>130</c:v>
                </c:pt>
                <c:pt idx="585" formatCode="General">
                  <c:v>137</c:v>
                </c:pt>
                <c:pt idx="586" formatCode="General">
                  <c:v>84.92307692307692</c:v>
                </c:pt>
                <c:pt idx="587" formatCode="General">
                  <c:v>58.53846153846154</c:v>
                </c:pt>
                <c:pt idx="588" formatCode="General">
                  <c:v>92.461538461538453</c:v>
                </c:pt>
                <c:pt idx="589" formatCode="General">
                  <c:v>113</c:v>
                </c:pt>
                <c:pt idx="590" formatCode="General">
                  <c:v>138</c:v>
                </c:pt>
                <c:pt idx="591" formatCode="General">
                  <c:v>171</c:v>
                </c:pt>
                <c:pt idx="592" formatCode="General">
                  <c:v>155</c:v>
                </c:pt>
                <c:pt idx="593" formatCode="General">
                  <c:v>213</c:v>
                </c:pt>
                <c:pt idx="594" formatCode="General">
                  <c:v>197</c:v>
                </c:pt>
                <c:pt idx="595" formatCode="General">
                  <c:v>0</c:v>
                </c:pt>
                <c:pt idx="596" formatCode="General">
                  <c:v>141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92.461538461538453</c:v>
                </c:pt>
                <c:pt idx="601" formatCode="General">
                  <c:v>0</c:v>
                </c:pt>
                <c:pt idx="602" formatCode="General">
                  <c:v>36.25</c:v>
                </c:pt>
                <c:pt idx="603" formatCode="General">
                  <c:v>112</c:v>
                </c:pt>
                <c:pt idx="604" formatCode="General">
                  <c:v>108</c:v>
                </c:pt>
                <c:pt idx="605" formatCode="General">
                  <c:v>32.5</c:v>
                </c:pt>
                <c:pt idx="606" formatCode="General">
                  <c:v>116</c:v>
                </c:pt>
                <c:pt idx="607" formatCode="General">
                  <c:v>0</c:v>
                </c:pt>
                <c:pt idx="608" formatCode="General">
                  <c:v>58.53846153846154</c:v>
                </c:pt>
                <c:pt idx="609" formatCode="General">
                  <c:v>53.512820512820511</c:v>
                </c:pt>
                <c:pt idx="610" formatCode="General">
                  <c:v>40</c:v>
                </c:pt>
                <c:pt idx="611" formatCode="General">
                  <c:v>74.871794871794876</c:v>
                </c:pt>
                <c:pt idx="612" formatCode="General">
                  <c:v>98.743589743589752</c:v>
                </c:pt>
                <c:pt idx="613" formatCode="General">
                  <c:v>63.564102564102562</c:v>
                </c:pt>
                <c:pt idx="614" formatCode="General">
                  <c:v>0</c:v>
                </c:pt>
                <c:pt idx="615" formatCode="General">
                  <c:v>58.53846153846154</c:v>
                </c:pt>
                <c:pt idx="616" formatCode="General">
                  <c:v>93.717948717948715</c:v>
                </c:pt>
                <c:pt idx="617" formatCode="General">
                  <c:v>45</c:v>
                </c:pt>
                <c:pt idx="618" formatCode="General">
                  <c:v>87.435897435897431</c:v>
                </c:pt>
                <c:pt idx="619" formatCode="General">
                  <c:v>59.794871794871796</c:v>
                </c:pt>
                <c:pt idx="620" formatCode="General">
                  <c:v>46.25</c:v>
                </c:pt>
                <c:pt idx="621" formatCode="General">
                  <c:v>48.75</c:v>
                </c:pt>
                <c:pt idx="622" formatCode="General">
                  <c:v>30</c:v>
                </c:pt>
                <c:pt idx="623" formatCode="General">
                  <c:v>67.333333333333329</c:v>
                </c:pt>
                <c:pt idx="624" formatCode="General">
                  <c:v>57.282051282051285</c:v>
                </c:pt>
                <c:pt idx="625" formatCode="General">
                  <c:v>52.256410256410255</c:v>
                </c:pt>
                <c:pt idx="626" formatCode="General">
                  <c:v>240</c:v>
                </c:pt>
                <c:pt idx="627" formatCode="General">
                  <c:v>122</c:v>
                </c:pt>
                <c:pt idx="628" formatCode="General">
                  <c:v>217</c:v>
                </c:pt>
                <c:pt idx="629" formatCode="General">
                  <c:v>176</c:v>
                </c:pt>
                <c:pt idx="630" formatCode="General">
                  <c:v>86.179487179487182</c:v>
                </c:pt>
                <c:pt idx="631" formatCode="General">
                  <c:v>126</c:v>
                </c:pt>
                <c:pt idx="632" formatCode="General">
                  <c:v>176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102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153</c:v>
                </c:pt>
                <c:pt idx="640" formatCode="General">
                  <c:v>110</c:v>
                </c:pt>
                <c:pt idx="641" formatCode="General">
                  <c:v>104</c:v>
                </c:pt>
                <c:pt idx="642" formatCode="General">
                  <c:v>0</c:v>
                </c:pt>
                <c:pt idx="643" formatCode="General">
                  <c:v>104</c:v>
                </c:pt>
                <c:pt idx="644" formatCode="General">
                  <c:v>149</c:v>
                </c:pt>
                <c:pt idx="645" formatCode="General">
                  <c:v>111</c:v>
                </c:pt>
                <c:pt idx="646" formatCode="General">
                  <c:v>142</c:v>
                </c:pt>
                <c:pt idx="647" formatCode="General">
                  <c:v>138</c:v>
                </c:pt>
                <c:pt idx="648" formatCode="General">
                  <c:v>117</c:v>
                </c:pt>
                <c:pt idx="649" formatCode="General">
                  <c:v>151</c:v>
                </c:pt>
                <c:pt idx="650" formatCode="General">
                  <c:v>0</c:v>
                </c:pt>
                <c:pt idx="651" formatCode="General">
                  <c:v>137</c:v>
                </c:pt>
                <c:pt idx="652" formatCode="General">
                  <c:v>109</c:v>
                </c:pt>
                <c:pt idx="653" formatCode="General">
                  <c:v>78.641025641025635</c:v>
                </c:pt>
                <c:pt idx="654" formatCode="General">
                  <c:v>105</c:v>
                </c:pt>
                <c:pt idx="655" formatCode="General">
                  <c:v>157</c:v>
                </c:pt>
                <c:pt idx="656" formatCode="General">
                  <c:v>106</c:v>
                </c:pt>
                <c:pt idx="657" formatCode="General">
                  <c:v>108</c:v>
                </c:pt>
                <c:pt idx="658" formatCode="General">
                  <c:v>0</c:v>
                </c:pt>
                <c:pt idx="659" formatCode="General">
                  <c:v>94.974358974358978</c:v>
                </c:pt>
                <c:pt idx="660" formatCode="General">
                  <c:v>103</c:v>
                </c:pt>
                <c:pt idx="661" formatCode="General">
                  <c:v>0</c:v>
                </c:pt>
                <c:pt idx="662" formatCode="General">
                  <c:v>130</c:v>
                </c:pt>
                <c:pt idx="663" formatCode="General">
                  <c:v>93.717948717948715</c:v>
                </c:pt>
                <c:pt idx="664" formatCode="General">
                  <c:v>0</c:v>
                </c:pt>
                <c:pt idx="665" formatCode="General">
                  <c:v>142</c:v>
                </c:pt>
                <c:pt idx="666" formatCode="General">
                  <c:v>52.256410256410255</c:v>
                </c:pt>
                <c:pt idx="667" formatCode="General">
                  <c:v>45</c:v>
                </c:pt>
                <c:pt idx="668" formatCode="General">
                  <c:v>30</c:v>
                </c:pt>
                <c:pt idx="669" formatCode="General">
                  <c:v>81.15384615384616</c:v>
                </c:pt>
                <c:pt idx="670" formatCode="General">
                  <c:v>47.5</c:v>
                </c:pt>
                <c:pt idx="671" formatCode="General">
                  <c:v>0</c:v>
                </c:pt>
                <c:pt idx="672" formatCode="General">
                  <c:v>59.794871794871796</c:v>
                </c:pt>
                <c:pt idx="673" formatCode="General">
                  <c:v>71.102564102564102</c:v>
                </c:pt>
                <c:pt idx="674" formatCode="General">
                  <c:v>52.256410256410255</c:v>
                </c:pt>
                <c:pt idx="675" formatCode="General">
                  <c:v>57.282051282051285</c:v>
                </c:pt>
                <c:pt idx="676" formatCode="General">
                  <c:v>121</c:v>
                </c:pt>
                <c:pt idx="677" formatCode="General">
                  <c:v>105</c:v>
                </c:pt>
                <c:pt idx="678" formatCode="General">
                  <c:v>126</c:v>
                </c:pt>
                <c:pt idx="679" formatCode="General">
                  <c:v>107</c:v>
                </c:pt>
                <c:pt idx="680" formatCode="General">
                  <c:v>93.717948717948715</c:v>
                </c:pt>
                <c:pt idx="681" formatCode="General">
                  <c:v>107</c:v>
                </c:pt>
                <c:pt idx="682" formatCode="General">
                  <c:v>103</c:v>
                </c:pt>
                <c:pt idx="683" formatCode="General">
                  <c:v>0</c:v>
                </c:pt>
                <c:pt idx="684" formatCode="General">
                  <c:v>103</c:v>
                </c:pt>
                <c:pt idx="685" formatCode="General">
                  <c:v>78.641025641025635</c:v>
                </c:pt>
                <c:pt idx="686" formatCode="General">
                  <c:v>68.589743589743591</c:v>
                </c:pt>
                <c:pt idx="687" formatCode="General">
                  <c:v>78.641025641025635</c:v>
                </c:pt>
                <c:pt idx="688" formatCode="General">
                  <c:v>62.307692307692307</c:v>
                </c:pt>
                <c:pt idx="689" formatCode="General">
                  <c:v>0</c:v>
                </c:pt>
                <c:pt idx="690" formatCode="General">
                  <c:v>116</c:v>
                </c:pt>
                <c:pt idx="691" formatCode="General">
                  <c:v>63.564102564102562</c:v>
                </c:pt>
                <c:pt idx="692" formatCode="General">
                  <c:v>130</c:v>
                </c:pt>
                <c:pt idx="693" formatCode="General">
                  <c:v>0</c:v>
                </c:pt>
                <c:pt idx="694" formatCode="General">
                  <c:v>200</c:v>
                </c:pt>
                <c:pt idx="695" formatCode="General">
                  <c:v>0</c:v>
                </c:pt>
                <c:pt idx="696" formatCode="General">
                  <c:v>150</c:v>
                </c:pt>
                <c:pt idx="697" formatCode="General">
                  <c:v>149</c:v>
                </c:pt>
                <c:pt idx="698" formatCode="General">
                  <c:v>0</c:v>
                </c:pt>
                <c:pt idx="699" formatCode="General">
                  <c:v>185</c:v>
                </c:pt>
                <c:pt idx="700" formatCode="General">
                  <c:v>0</c:v>
                </c:pt>
                <c:pt idx="701" formatCode="General">
                  <c:v>184</c:v>
                </c:pt>
                <c:pt idx="702" formatCode="General">
                  <c:v>203</c:v>
                </c:pt>
                <c:pt idx="703" formatCode="General">
                  <c:v>224</c:v>
                </c:pt>
                <c:pt idx="704" formatCode="General">
                  <c:v>106</c:v>
                </c:pt>
                <c:pt idx="705" formatCode="General">
                  <c:v>94.974358974358978</c:v>
                </c:pt>
                <c:pt idx="706" formatCode="General">
                  <c:v>128</c:v>
                </c:pt>
                <c:pt idx="707" formatCode="General">
                  <c:v>0</c:v>
                </c:pt>
                <c:pt idx="708" formatCode="General">
                  <c:v>286</c:v>
                </c:pt>
                <c:pt idx="709" formatCode="General">
                  <c:v>180</c:v>
                </c:pt>
                <c:pt idx="710" formatCode="General">
                  <c:v>196</c:v>
                </c:pt>
                <c:pt idx="711" formatCode="General">
                  <c:v>142</c:v>
                </c:pt>
                <c:pt idx="712" formatCode="General">
                  <c:v>161</c:v>
                </c:pt>
                <c:pt idx="713" formatCode="General">
                  <c:v>0</c:v>
                </c:pt>
                <c:pt idx="714" formatCode="General">
                  <c:v>93.717948717948715</c:v>
                </c:pt>
                <c:pt idx="715" formatCode="General">
                  <c:v>69.84615384615384</c:v>
                </c:pt>
                <c:pt idx="716" formatCode="General">
                  <c:v>61.051282051282051</c:v>
                </c:pt>
                <c:pt idx="717" formatCode="General">
                  <c:v>51</c:v>
                </c:pt>
                <c:pt idx="718" formatCode="General">
                  <c:v>72.358974358974365</c:v>
                </c:pt>
                <c:pt idx="719" formatCode="General">
                  <c:v>77.384615384615387</c:v>
                </c:pt>
                <c:pt idx="720" formatCode="General">
                  <c:v>107</c:v>
                </c:pt>
                <c:pt idx="721" formatCode="General">
                  <c:v>96.230769230769226</c:v>
                </c:pt>
                <c:pt idx="722" formatCode="General">
                  <c:v>76.128205128205124</c:v>
                </c:pt>
                <c:pt idx="723" formatCode="General">
                  <c:v>110</c:v>
                </c:pt>
                <c:pt idx="724" formatCode="General">
                  <c:v>81.15384615384616</c:v>
                </c:pt>
                <c:pt idx="725" formatCode="General">
                  <c:v>77.384615384615387</c:v>
                </c:pt>
                <c:pt idx="726" formatCode="General">
                  <c:v>0</c:v>
                </c:pt>
                <c:pt idx="727" formatCode="General">
                  <c:v>69.84615384615384</c:v>
                </c:pt>
                <c:pt idx="728" formatCode="General">
                  <c:v>111</c:v>
                </c:pt>
                <c:pt idx="729" formatCode="General">
                  <c:v>79.897435897435898</c:v>
                </c:pt>
                <c:pt idx="730" formatCode="General">
                  <c:v>104</c:v>
                </c:pt>
                <c:pt idx="731" formatCode="General">
                  <c:v>138</c:v>
                </c:pt>
                <c:pt idx="732" formatCode="General">
                  <c:v>61.051282051282051</c:v>
                </c:pt>
                <c:pt idx="733" formatCode="General">
                  <c:v>0</c:v>
                </c:pt>
                <c:pt idx="734" formatCode="General">
                  <c:v>204</c:v>
                </c:pt>
                <c:pt idx="735" formatCode="General">
                  <c:v>0</c:v>
                </c:pt>
                <c:pt idx="736" formatCode="General">
                  <c:v>255</c:v>
                </c:pt>
                <c:pt idx="737" formatCode="General">
                  <c:v>153</c:v>
                </c:pt>
                <c:pt idx="738" formatCode="General">
                  <c:v>252</c:v>
                </c:pt>
                <c:pt idx="739" formatCode="General">
                  <c:v>266</c:v>
                </c:pt>
                <c:pt idx="740" formatCode="General">
                  <c:v>304.32773109243698</c:v>
                </c:pt>
                <c:pt idx="741" formatCode="General">
                  <c:v>0</c:v>
                </c:pt>
                <c:pt idx="742" formatCode="General">
                  <c:v>220</c:v>
                </c:pt>
                <c:pt idx="743" formatCode="General">
                  <c:v>221</c:v>
                </c:pt>
                <c:pt idx="744" formatCode="General">
                  <c:v>182</c:v>
                </c:pt>
                <c:pt idx="745" formatCode="General">
                  <c:v>212</c:v>
                </c:pt>
                <c:pt idx="746" formatCode="General">
                  <c:v>0</c:v>
                </c:pt>
                <c:pt idx="747" formatCode="General">
                  <c:v>154</c:v>
                </c:pt>
                <c:pt idx="748" formatCode="General">
                  <c:v>180</c:v>
                </c:pt>
                <c:pt idx="749" formatCode="General">
                  <c:v>162</c:v>
                </c:pt>
                <c:pt idx="750" formatCode="General">
                  <c:v>197</c:v>
                </c:pt>
                <c:pt idx="751" formatCode="General">
                  <c:v>0</c:v>
                </c:pt>
                <c:pt idx="752" formatCode="General">
                  <c:v>134</c:v>
                </c:pt>
                <c:pt idx="753" formatCode="General">
                  <c:v>165</c:v>
                </c:pt>
                <c:pt idx="754" formatCode="General">
                  <c:v>176</c:v>
                </c:pt>
                <c:pt idx="755" formatCode="General">
                  <c:v>164</c:v>
                </c:pt>
                <c:pt idx="756" formatCode="General">
                  <c:v>139</c:v>
                </c:pt>
                <c:pt idx="757" formatCode="General">
                  <c:v>171</c:v>
                </c:pt>
                <c:pt idx="758" formatCode="General">
                  <c:v>133</c:v>
                </c:pt>
                <c:pt idx="759" formatCode="General">
                  <c:v>176</c:v>
                </c:pt>
                <c:pt idx="760" formatCode="General">
                  <c:v>180</c:v>
                </c:pt>
                <c:pt idx="761" formatCode="General">
                  <c:v>186</c:v>
                </c:pt>
                <c:pt idx="762" formatCode="General">
                  <c:v>180</c:v>
                </c:pt>
                <c:pt idx="763" formatCode="General">
                  <c:v>166</c:v>
                </c:pt>
                <c:pt idx="764" formatCode="General">
                  <c:v>207</c:v>
                </c:pt>
                <c:pt idx="765" formatCode="General">
                  <c:v>179</c:v>
                </c:pt>
                <c:pt idx="766" formatCode="General">
                  <c:v>183</c:v>
                </c:pt>
                <c:pt idx="767" formatCode="General">
                  <c:v>0</c:v>
                </c:pt>
                <c:pt idx="768" formatCode="General">
                  <c:v>200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94.974358974358978</c:v>
                </c:pt>
                <c:pt idx="775" formatCode="General">
                  <c:v>81.15384615384616</c:v>
                </c:pt>
                <c:pt idx="776" formatCode="General">
                  <c:v>141</c:v>
                </c:pt>
                <c:pt idx="777" formatCode="General">
                  <c:v>98.743589743589752</c:v>
                </c:pt>
                <c:pt idx="778" formatCode="General">
                  <c:v>97.487179487179489</c:v>
                </c:pt>
                <c:pt idx="779" formatCode="General">
                  <c:v>69.84615384615384</c:v>
                </c:pt>
                <c:pt idx="780" formatCode="General">
                  <c:v>96.230769230769226</c:v>
                </c:pt>
                <c:pt idx="781" formatCode="General">
                  <c:v>78.641025641025635</c:v>
                </c:pt>
                <c:pt idx="782" formatCode="General">
                  <c:v>79.897435897435898</c:v>
                </c:pt>
                <c:pt idx="783" formatCode="General">
                  <c:v>86.179487179487182</c:v>
                </c:pt>
                <c:pt idx="784" formatCode="General">
                  <c:v>0</c:v>
                </c:pt>
                <c:pt idx="785" formatCode="General">
                  <c:v>120</c:v>
                </c:pt>
                <c:pt idx="786" formatCode="General">
                  <c:v>79.897435897435898</c:v>
                </c:pt>
                <c:pt idx="787" formatCode="General">
                  <c:v>93.717948717948715</c:v>
                </c:pt>
                <c:pt idx="788" formatCode="General">
                  <c:v>79.897435897435898</c:v>
                </c:pt>
                <c:pt idx="789" formatCode="General">
                  <c:v>62.307692307692307</c:v>
                </c:pt>
                <c:pt idx="790" formatCode="General">
                  <c:v>87.435897435897431</c:v>
                </c:pt>
                <c:pt idx="791" formatCode="General">
                  <c:v>54.769230769230766</c:v>
                </c:pt>
                <c:pt idx="792" formatCode="General">
                  <c:v>78.641025641025635</c:v>
                </c:pt>
                <c:pt idx="793" formatCode="General">
                  <c:v>108</c:v>
                </c:pt>
                <c:pt idx="794" formatCode="General">
                  <c:v>82.410256410256409</c:v>
                </c:pt>
                <c:pt idx="795" formatCode="General">
                  <c:v>68.589743589743591</c:v>
                </c:pt>
                <c:pt idx="796" formatCode="General">
                  <c:v>120</c:v>
                </c:pt>
                <c:pt idx="797" formatCode="General">
                  <c:v>94.974358974358978</c:v>
                </c:pt>
                <c:pt idx="798" formatCode="General">
                  <c:v>110</c:v>
                </c:pt>
                <c:pt idx="799" formatCode="General">
                  <c:v>100</c:v>
                </c:pt>
                <c:pt idx="800" formatCode="General">
                  <c:v>88.692307692307693</c:v>
                </c:pt>
                <c:pt idx="801" formatCode="General">
                  <c:v>71.102564102564102</c:v>
                </c:pt>
                <c:pt idx="802" formatCode="General">
                  <c:v>0</c:v>
                </c:pt>
                <c:pt idx="803" formatCode="General">
                  <c:v>111</c:v>
                </c:pt>
                <c:pt idx="804" formatCode="General">
                  <c:v>128</c:v>
                </c:pt>
                <c:pt idx="805" formatCode="General">
                  <c:v>121</c:v>
                </c:pt>
                <c:pt idx="806" formatCode="General">
                  <c:v>89.948717948717956</c:v>
                </c:pt>
                <c:pt idx="807" formatCode="General">
                  <c:v>340.93277310924373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78.641025641025635</c:v>
                </c:pt>
                <c:pt idx="811" formatCode="General">
                  <c:v>64.820512820512818</c:v>
                </c:pt>
                <c:pt idx="812" formatCode="General">
                  <c:v>62.307692307692307</c:v>
                </c:pt>
                <c:pt idx="813" formatCode="General">
                  <c:v>64.820512820512818</c:v>
                </c:pt>
                <c:pt idx="814" formatCode="General">
                  <c:v>74.871794871794876</c:v>
                </c:pt>
                <c:pt idx="815" formatCode="General">
                  <c:v>0</c:v>
                </c:pt>
                <c:pt idx="816" formatCode="General">
                  <c:v>62.307692307692307</c:v>
                </c:pt>
                <c:pt idx="817" formatCode="General">
                  <c:v>81.15384615384616</c:v>
                </c:pt>
                <c:pt idx="818" formatCode="General">
                  <c:v>73.615384615384613</c:v>
                </c:pt>
                <c:pt idx="819" formatCode="General">
                  <c:v>72.358974358974365</c:v>
                </c:pt>
                <c:pt idx="820" formatCode="General">
                  <c:v>87.435897435897431</c:v>
                </c:pt>
                <c:pt idx="821" formatCode="General">
                  <c:v>63.564102564102562</c:v>
                </c:pt>
                <c:pt idx="822" formatCode="General">
                  <c:v>67.333333333333329</c:v>
                </c:pt>
                <c:pt idx="823" formatCode="General">
                  <c:v>61.051282051282051</c:v>
                </c:pt>
                <c:pt idx="824" formatCode="General">
                  <c:v>66.07692307692308</c:v>
                </c:pt>
                <c:pt idx="825" formatCode="General">
                  <c:v>68.589743589743591</c:v>
                </c:pt>
                <c:pt idx="826" formatCode="General">
                  <c:v>64.820512820512818</c:v>
                </c:pt>
                <c:pt idx="827" formatCode="General">
                  <c:v>104</c:v>
                </c:pt>
                <c:pt idx="828" formatCode="General">
                  <c:v>109</c:v>
                </c:pt>
                <c:pt idx="829" formatCode="General">
                  <c:v>105</c:v>
                </c:pt>
                <c:pt idx="830" formatCode="General">
                  <c:v>102</c:v>
                </c:pt>
                <c:pt idx="831" formatCode="General">
                  <c:v>109</c:v>
                </c:pt>
                <c:pt idx="832" formatCode="General">
                  <c:v>107</c:v>
                </c:pt>
                <c:pt idx="833" formatCode="General">
                  <c:v>113</c:v>
                </c:pt>
                <c:pt idx="834" formatCode="General">
                  <c:v>219</c:v>
                </c:pt>
                <c:pt idx="835" formatCode="General">
                  <c:v>0</c:v>
                </c:pt>
                <c:pt idx="836" formatCode="General">
                  <c:v>84.92307692307692</c:v>
                </c:pt>
                <c:pt idx="837" formatCode="General">
                  <c:v>129</c:v>
                </c:pt>
                <c:pt idx="838" formatCode="General">
                  <c:v>117</c:v>
                </c:pt>
                <c:pt idx="839" formatCode="General">
                  <c:v>40</c:v>
                </c:pt>
                <c:pt idx="840" formatCode="General">
                  <c:v>158</c:v>
                </c:pt>
                <c:pt idx="841" formatCode="General">
                  <c:v>50</c:v>
                </c:pt>
                <c:pt idx="842" formatCode="General">
                  <c:v>129</c:v>
                </c:pt>
                <c:pt idx="843" formatCode="General">
                  <c:v>148</c:v>
                </c:pt>
                <c:pt idx="844" formatCode="General">
                  <c:v>82.410256410256409</c:v>
                </c:pt>
                <c:pt idx="845" formatCode="General">
                  <c:v>59.794871794871796</c:v>
                </c:pt>
                <c:pt idx="846" formatCode="General">
                  <c:v>107</c:v>
                </c:pt>
                <c:pt idx="847" formatCode="General">
                  <c:v>96.230769230769226</c:v>
                </c:pt>
                <c:pt idx="848" formatCode="General">
                  <c:v>143</c:v>
                </c:pt>
                <c:pt idx="849" formatCode="General">
                  <c:v>186</c:v>
                </c:pt>
                <c:pt idx="850" formatCode="General">
                  <c:v>0</c:v>
                </c:pt>
                <c:pt idx="851" formatCode="General">
                  <c:v>257</c:v>
                </c:pt>
                <c:pt idx="852" formatCode="General">
                  <c:v>217</c:v>
                </c:pt>
                <c:pt idx="853" formatCode="General">
                  <c:v>0</c:v>
                </c:pt>
                <c:pt idx="854" formatCode="General">
                  <c:v>120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94.974358974358978</c:v>
                </c:pt>
                <c:pt idx="859" formatCode="General">
                  <c:v>170</c:v>
                </c:pt>
                <c:pt idx="860" formatCode="General">
                  <c:v>47.5</c:v>
                </c:pt>
                <c:pt idx="861" formatCode="General">
                  <c:v>105</c:v>
                </c:pt>
                <c:pt idx="862" formatCode="General">
                  <c:v>96.230769230769226</c:v>
                </c:pt>
                <c:pt idx="863" formatCode="General">
                  <c:v>31.25</c:v>
                </c:pt>
                <c:pt idx="864" formatCode="General">
                  <c:v>110</c:v>
                </c:pt>
                <c:pt idx="865" formatCode="General">
                  <c:v>0</c:v>
                </c:pt>
                <c:pt idx="866" formatCode="General">
                  <c:v>83.666666666666657</c:v>
                </c:pt>
                <c:pt idx="867" formatCode="General">
                  <c:v>53.512820512820511</c:v>
                </c:pt>
                <c:pt idx="868" formatCode="General">
                  <c:v>40</c:v>
                </c:pt>
                <c:pt idx="869" formatCode="General">
                  <c:v>69.84615384615384</c:v>
                </c:pt>
                <c:pt idx="870" formatCode="General">
                  <c:v>132</c:v>
                </c:pt>
                <c:pt idx="871" formatCode="General">
                  <c:v>52.256410256410255</c:v>
                </c:pt>
                <c:pt idx="872" formatCode="General">
                  <c:v>137</c:v>
                </c:pt>
                <c:pt idx="873" formatCode="General">
                  <c:v>96.230769230769226</c:v>
                </c:pt>
                <c:pt idx="874" formatCode="General">
                  <c:v>84.92307692307692</c:v>
                </c:pt>
                <c:pt idx="875" formatCode="General">
                  <c:v>43.75</c:v>
                </c:pt>
                <c:pt idx="876" formatCode="General">
                  <c:v>76.128205128205124</c:v>
                </c:pt>
                <c:pt idx="877" formatCode="General">
                  <c:v>57.282051282051285</c:v>
                </c:pt>
                <c:pt idx="878" formatCode="General">
                  <c:v>53.512820512820511</c:v>
                </c:pt>
                <c:pt idx="879" formatCode="General">
                  <c:v>48.75</c:v>
                </c:pt>
                <c:pt idx="880" formatCode="General">
                  <c:v>27.5</c:v>
                </c:pt>
                <c:pt idx="881" formatCode="General">
                  <c:v>63.564102564102562</c:v>
                </c:pt>
                <c:pt idx="882" formatCode="General">
                  <c:v>68.589743589743591</c:v>
                </c:pt>
                <c:pt idx="883" formatCode="General">
                  <c:v>45</c:v>
                </c:pt>
                <c:pt idx="884" formatCode="General">
                  <c:v>180</c:v>
                </c:pt>
                <c:pt idx="885" formatCode="General">
                  <c:v>113</c:v>
                </c:pt>
                <c:pt idx="886" formatCode="General">
                  <c:v>164</c:v>
                </c:pt>
                <c:pt idx="887" formatCode="General">
                  <c:v>163</c:v>
                </c:pt>
                <c:pt idx="888" formatCode="General">
                  <c:v>91.205128205128204</c:v>
                </c:pt>
                <c:pt idx="889" formatCode="General">
                  <c:v>87.435897435897431</c:v>
                </c:pt>
                <c:pt idx="890" formatCode="General">
                  <c:v>181</c:v>
                </c:pt>
                <c:pt idx="891" formatCode="General">
                  <c:v>183</c:v>
                </c:pt>
                <c:pt idx="892" formatCode="General">
                  <c:v>0</c:v>
                </c:pt>
                <c:pt idx="893" formatCode="General">
                  <c:v>117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155</c:v>
                </c:pt>
                <c:pt idx="898" formatCode="General">
                  <c:v>127</c:v>
                </c:pt>
                <c:pt idx="899" formatCode="General">
                  <c:v>105</c:v>
                </c:pt>
                <c:pt idx="900" formatCode="General">
                  <c:v>0</c:v>
                </c:pt>
                <c:pt idx="901" formatCode="General">
                  <c:v>142</c:v>
                </c:pt>
                <c:pt idx="902" formatCode="General">
                  <c:v>149</c:v>
                </c:pt>
                <c:pt idx="903" formatCode="General">
                  <c:v>161</c:v>
                </c:pt>
                <c:pt idx="904" formatCode="General">
                  <c:v>157</c:v>
                </c:pt>
                <c:pt idx="905" formatCode="General">
                  <c:v>120</c:v>
                </c:pt>
                <c:pt idx="906" formatCode="General">
                  <c:v>110</c:v>
                </c:pt>
                <c:pt idx="907" formatCode="General">
                  <c:v>132</c:v>
                </c:pt>
                <c:pt idx="908" formatCode="General">
                  <c:v>0</c:v>
                </c:pt>
                <c:pt idx="909" formatCode="General">
                  <c:v>116</c:v>
                </c:pt>
                <c:pt idx="910" formatCode="General">
                  <c:v>123</c:v>
                </c:pt>
                <c:pt idx="911" formatCode="General">
                  <c:v>129</c:v>
                </c:pt>
                <c:pt idx="912" formatCode="General">
                  <c:v>89.948717948717956</c:v>
                </c:pt>
                <c:pt idx="913" formatCode="General">
                  <c:v>171</c:v>
                </c:pt>
                <c:pt idx="914" formatCode="General">
                  <c:v>113</c:v>
                </c:pt>
                <c:pt idx="915" formatCode="General">
                  <c:v>112</c:v>
                </c:pt>
                <c:pt idx="916" formatCode="General">
                  <c:v>0</c:v>
                </c:pt>
                <c:pt idx="917" formatCode="General">
                  <c:v>120</c:v>
                </c:pt>
                <c:pt idx="918" formatCode="General">
                  <c:v>94.974358974358978</c:v>
                </c:pt>
                <c:pt idx="919" formatCode="General">
                  <c:v>0</c:v>
                </c:pt>
                <c:pt idx="920" formatCode="General">
                  <c:v>129</c:v>
                </c:pt>
                <c:pt idx="921" formatCode="General">
                  <c:v>127</c:v>
                </c:pt>
                <c:pt idx="922" formatCode="General">
                  <c:v>0</c:v>
                </c:pt>
                <c:pt idx="923" formatCode="General">
                  <c:v>156</c:v>
                </c:pt>
                <c:pt idx="924" formatCode="General">
                  <c:v>54.769230769230766</c:v>
                </c:pt>
                <c:pt idx="925" formatCode="General">
                  <c:v>52.256410256410255</c:v>
                </c:pt>
                <c:pt idx="926" formatCode="General">
                  <c:v>35</c:v>
                </c:pt>
                <c:pt idx="927" formatCode="General">
                  <c:v>78.641025641025635</c:v>
                </c:pt>
                <c:pt idx="928" formatCode="General">
                  <c:v>47.5</c:v>
                </c:pt>
                <c:pt idx="929" formatCode="General">
                  <c:v>0</c:v>
                </c:pt>
                <c:pt idx="930" formatCode="General">
                  <c:v>53.512820512820511</c:v>
                </c:pt>
                <c:pt idx="931" formatCode="General">
                  <c:v>57.282051282051285</c:v>
                </c:pt>
                <c:pt idx="932" formatCode="General">
                  <c:v>45</c:v>
                </c:pt>
                <c:pt idx="933" formatCode="General">
                  <c:v>59.794871794871796</c:v>
                </c:pt>
                <c:pt idx="934" formatCode="General">
                  <c:v>149</c:v>
                </c:pt>
                <c:pt idx="935" formatCode="General">
                  <c:v>111</c:v>
                </c:pt>
                <c:pt idx="936" formatCode="General">
                  <c:v>136</c:v>
                </c:pt>
                <c:pt idx="937" formatCode="General">
                  <c:v>107</c:v>
                </c:pt>
                <c:pt idx="938" formatCode="General">
                  <c:v>89.948717948717956</c:v>
                </c:pt>
                <c:pt idx="939" formatCode="General">
                  <c:v>110</c:v>
                </c:pt>
                <c:pt idx="940" formatCode="General">
                  <c:v>112</c:v>
                </c:pt>
                <c:pt idx="941" formatCode="General">
                  <c:v>132</c:v>
                </c:pt>
                <c:pt idx="942" formatCode="General">
                  <c:v>114</c:v>
                </c:pt>
                <c:pt idx="943" formatCode="General">
                  <c:v>87.435897435897431</c:v>
                </c:pt>
                <c:pt idx="944" formatCode="General">
                  <c:v>108</c:v>
                </c:pt>
                <c:pt idx="945" formatCode="General">
                  <c:v>83.666666666666657</c:v>
                </c:pt>
                <c:pt idx="946" formatCode="General">
                  <c:v>64.820512820512818</c:v>
                </c:pt>
                <c:pt idx="947" formatCode="General">
                  <c:v>0</c:v>
                </c:pt>
                <c:pt idx="948" formatCode="General">
                  <c:v>103</c:v>
                </c:pt>
                <c:pt idx="949" formatCode="General">
                  <c:v>68.589743589743591</c:v>
                </c:pt>
                <c:pt idx="950" formatCode="General">
                  <c:v>144</c:v>
                </c:pt>
                <c:pt idx="951" formatCode="General">
                  <c:v>43.75</c:v>
                </c:pt>
                <c:pt idx="952" formatCode="General">
                  <c:v>165</c:v>
                </c:pt>
                <c:pt idx="953" formatCode="General">
                  <c:v>0</c:v>
                </c:pt>
                <c:pt idx="954" formatCode="General">
                  <c:v>142</c:v>
                </c:pt>
                <c:pt idx="955" formatCode="General">
                  <c:v>133</c:v>
                </c:pt>
                <c:pt idx="956" formatCode="General">
                  <c:v>92.461538461538453</c:v>
                </c:pt>
                <c:pt idx="957" formatCode="General">
                  <c:v>155</c:v>
                </c:pt>
                <c:pt idx="958" formatCode="General">
                  <c:v>68.589743589743591</c:v>
                </c:pt>
                <c:pt idx="959" formatCode="General">
                  <c:v>164</c:v>
                </c:pt>
                <c:pt idx="960" formatCode="General">
                  <c:v>180</c:v>
                </c:pt>
                <c:pt idx="961" formatCode="General">
                  <c:v>166</c:v>
                </c:pt>
                <c:pt idx="962" formatCode="General">
                  <c:v>105</c:v>
                </c:pt>
                <c:pt idx="963" formatCode="General">
                  <c:v>84.92307692307692</c:v>
                </c:pt>
                <c:pt idx="964" formatCode="General">
                  <c:v>124</c:v>
                </c:pt>
                <c:pt idx="965" formatCode="General">
                  <c:v>108</c:v>
                </c:pt>
                <c:pt idx="966" formatCode="General">
                  <c:v>260</c:v>
                </c:pt>
                <c:pt idx="967" formatCode="General">
                  <c:v>170</c:v>
                </c:pt>
                <c:pt idx="968" formatCode="General">
                  <c:v>210</c:v>
                </c:pt>
                <c:pt idx="969" formatCode="General">
                  <c:v>147</c:v>
                </c:pt>
                <c:pt idx="970" formatCode="General">
                  <c:v>132</c:v>
                </c:pt>
                <c:pt idx="971" formatCode="General">
                  <c:v>0</c:v>
                </c:pt>
                <c:pt idx="972" formatCode="General">
                  <c:v>71.102564102564102</c:v>
                </c:pt>
                <c:pt idx="973" formatCode="General">
                  <c:v>61.051282051282051</c:v>
                </c:pt>
                <c:pt idx="974" formatCode="General">
                  <c:v>77.384615384615387</c:v>
                </c:pt>
                <c:pt idx="975" formatCode="General">
                  <c:v>57.282051282051285</c:v>
                </c:pt>
                <c:pt idx="976" formatCode="General">
                  <c:v>66.07692307692308</c:v>
                </c:pt>
                <c:pt idx="977" formatCode="General">
                  <c:v>78.641025641025635</c:v>
                </c:pt>
                <c:pt idx="978" formatCode="General">
                  <c:v>104</c:v>
                </c:pt>
                <c:pt idx="979" formatCode="General">
                  <c:v>103</c:v>
                </c:pt>
                <c:pt idx="980" formatCode="General">
                  <c:v>83.666666666666657</c:v>
                </c:pt>
                <c:pt idx="981" formatCode="General">
                  <c:v>115</c:v>
                </c:pt>
                <c:pt idx="982" formatCode="General">
                  <c:v>76.128205128205124</c:v>
                </c:pt>
                <c:pt idx="983" formatCode="General">
                  <c:v>82.410256410256409</c:v>
                </c:pt>
                <c:pt idx="984" formatCode="General">
                  <c:v>0</c:v>
                </c:pt>
                <c:pt idx="985" formatCode="General">
                  <c:v>77.384615384615387</c:v>
                </c:pt>
                <c:pt idx="986" formatCode="General">
                  <c:v>115</c:v>
                </c:pt>
                <c:pt idx="987" formatCode="General">
                  <c:v>78.641025641025635</c:v>
                </c:pt>
                <c:pt idx="988" formatCode="General">
                  <c:v>68.589743589743591</c:v>
                </c:pt>
                <c:pt idx="989" formatCode="General">
                  <c:v>116</c:v>
                </c:pt>
                <c:pt idx="990" formatCode="General">
                  <c:v>64.820512820512818</c:v>
                </c:pt>
                <c:pt idx="991" formatCode="General">
                  <c:v>0</c:v>
                </c:pt>
                <c:pt idx="992" formatCode="General">
                  <c:v>198</c:v>
                </c:pt>
                <c:pt idx="993" formatCode="General">
                  <c:v>0</c:v>
                </c:pt>
                <c:pt idx="994" formatCode="General">
                  <c:v>270</c:v>
                </c:pt>
                <c:pt idx="995" formatCode="General">
                  <c:v>151</c:v>
                </c:pt>
                <c:pt idx="996" formatCode="General">
                  <c:v>259</c:v>
                </c:pt>
                <c:pt idx="997" formatCode="General">
                  <c:v>166</c:v>
                </c:pt>
                <c:pt idx="998" formatCode="General">
                  <c:v>262</c:v>
                </c:pt>
                <c:pt idx="999" formatCode="General">
                  <c:v>0</c:v>
                </c:pt>
                <c:pt idx="1000" formatCode="General">
                  <c:v>126</c:v>
                </c:pt>
                <c:pt idx="1001" formatCode="General">
                  <c:v>219</c:v>
                </c:pt>
                <c:pt idx="1002" formatCode="General">
                  <c:v>178</c:v>
                </c:pt>
                <c:pt idx="1003" formatCode="General">
                  <c:v>194</c:v>
                </c:pt>
                <c:pt idx="1004" formatCode="General">
                  <c:v>0</c:v>
                </c:pt>
                <c:pt idx="1005" formatCode="General">
                  <c:v>174</c:v>
                </c:pt>
                <c:pt idx="1006" formatCode="General">
                  <c:v>221</c:v>
                </c:pt>
                <c:pt idx="1007" formatCode="General">
                  <c:v>155</c:v>
                </c:pt>
                <c:pt idx="1008" formatCode="General">
                  <c:v>180</c:v>
                </c:pt>
                <c:pt idx="1009" formatCode="General">
                  <c:v>0</c:v>
                </c:pt>
                <c:pt idx="1010" formatCode="General">
                  <c:v>91.205128205128204</c:v>
                </c:pt>
                <c:pt idx="1011" formatCode="General">
                  <c:v>159</c:v>
                </c:pt>
                <c:pt idx="1012" formatCode="General">
                  <c:v>185</c:v>
                </c:pt>
                <c:pt idx="1013" formatCode="General">
                  <c:v>169</c:v>
                </c:pt>
                <c:pt idx="1014" formatCode="General">
                  <c:v>147</c:v>
                </c:pt>
                <c:pt idx="1015" formatCode="General">
                  <c:v>141</c:v>
                </c:pt>
                <c:pt idx="1016" formatCode="General">
                  <c:v>142</c:v>
                </c:pt>
                <c:pt idx="1017" formatCode="General">
                  <c:v>159</c:v>
                </c:pt>
                <c:pt idx="1018" formatCode="General">
                  <c:v>104</c:v>
                </c:pt>
                <c:pt idx="1019" formatCode="General">
                  <c:v>123</c:v>
                </c:pt>
                <c:pt idx="1020" formatCode="General">
                  <c:v>122</c:v>
                </c:pt>
                <c:pt idx="1021" formatCode="General">
                  <c:v>156</c:v>
                </c:pt>
                <c:pt idx="1022" formatCode="General">
                  <c:v>131</c:v>
                </c:pt>
                <c:pt idx="1023" formatCode="General">
                  <c:v>142</c:v>
                </c:pt>
                <c:pt idx="1024" formatCode="General">
                  <c:v>154</c:v>
                </c:pt>
                <c:pt idx="1025" formatCode="General">
                  <c:v>0</c:v>
                </c:pt>
                <c:pt idx="1026" formatCode="General">
                  <c:v>116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108</c:v>
                </c:pt>
                <c:pt idx="1033" formatCode="General">
                  <c:v>83.666666666666657</c:v>
                </c:pt>
                <c:pt idx="1034" formatCode="General">
                  <c:v>96.230769230769226</c:v>
                </c:pt>
                <c:pt idx="1035" formatCode="General">
                  <c:v>120</c:v>
                </c:pt>
                <c:pt idx="1036" formatCode="General">
                  <c:v>87.435897435897431</c:v>
                </c:pt>
                <c:pt idx="1037" formatCode="General">
                  <c:v>77.384615384615387</c:v>
                </c:pt>
                <c:pt idx="1038" formatCode="General">
                  <c:v>102</c:v>
                </c:pt>
                <c:pt idx="1039" formatCode="General">
                  <c:v>82.410256410256409</c:v>
                </c:pt>
                <c:pt idx="1040" formatCode="General">
                  <c:v>77.384615384615387</c:v>
                </c:pt>
                <c:pt idx="1041" formatCode="General">
                  <c:v>91.205128205128204</c:v>
                </c:pt>
                <c:pt idx="1042" formatCode="General">
                  <c:v>77.384615384615387</c:v>
                </c:pt>
                <c:pt idx="1043" formatCode="General">
                  <c:v>130</c:v>
                </c:pt>
                <c:pt idx="1044" formatCode="General">
                  <c:v>76.128205128205124</c:v>
                </c:pt>
                <c:pt idx="1045" formatCode="General">
                  <c:v>111</c:v>
                </c:pt>
                <c:pt idx="1046" formatCode="General">
                  <c:v>87.435897435897431</c:v>
                </c:pt>
                <c:pt idx="1047" formatCode="General">
                  <c:v>57.282051282051285</c:v>
                </c:pt>
                <c:pt idx="1048" formatCode="General">
                  <c:v>86.179487179487182</c:v>
                </c:pt>
                <c:pt idx="1049" formatCode="General">
                  <c:v>129</c:v>
                </c:pt>
                <c:pt idx="1050" formatCode="General">
                  <c:v>144</c:v>
                </c:pt>
                <c:pt idx="1051" formatCode="General">
                  <c:v>117</c:v>
                </c:pt>
                <c:pt idx="1052" formatCode="General">
                  <c:v>97.487179487179489</c:v>
                </c:pt>
                <c:pt idx="1053" formatCode="General">
                  <c:v>135</c:v>
                </c:pt>
                <c:pt idx="1054" formatCode="General">
                  <c:v>157</c:v>
                </c:pt>
                <c:pt idx="1055" formatCode="General">
                  <c:v>140</c:v>
                </c:pt>
                <c:pt idx="1056" formatCode="General">
                  <c:v>87.435897435897431</c:v>
                </c:pt>
                <c:pt idx="1057" formatCode="General">
                  <c:v>89.948717948717956</c:v>
                </c:pt>
                <c:pt idx="1058" formatCode="General">
                  <c:v>110</c:v>
                </c:pt>
                <c:pt idx="1059" formatCode="General">
                  <c:v>139</c:v>
                </c:pt>
                <c:pt idx="1060" formatCode="General">
                  <c:v>0</c:v>
                </c:pt>
                <c:pt idx="1061" formatCode="General">
                  <c:v>105</c:v>
                </c:pt>
                <c:pt idx="1062" formatCode="General">
                  <c:v>129</c:v>
                </c:pt>
                <c:pt idx="1063" formatCode="General">
                  <c:v>119</c:v>
                </c:pt>
                <c:pt idx="1064" formatCode="General">
                  <c:v>82.410256410256409</c:v>
                </c:pt>
                <c:pt idx="1065" formatCode="General">
                  <c:v>208</c:v>
                </c:pt>
                <c:pt idx="1066" formatCode="General">
                  <c:v>109</c:v>
                </c:pt>
                <c:pt idx="1067" formatCode="General">
                  <c:v>103</c:v>
                </c:pt>
                <c:pt idx="1068" formatCode="General">
                  <c:v>77.384615384615387</c:v>
                </c:pt>
                <c:pt idx="1069" formatCode="General">
                  <c:v>64.820512820512818</c:v>
                </c:pt>
                <c:pt idx="1070" formatCode="General">
                  <c:v>67.333333333333329</c:v>
                </c:pt>
                <c:pt idx="1071" formatCode="General">
                  <c:v>61.051282051282051</c:v>
                </c:pt>
                <c:pt idx="1072" formatCode="General">
                  <c:v>69.84615384615384</c:v>
                </c:pt>
                <c:pt idx="1073" formatCode="General">
                  <c:v>0</c:v>
                </c:pt>
                <c:pt idx="1074" formatCode="General">
                  <c:v>64.820512820512818</c:v>
                </c:pt>
                <c:pt idx="1075" formatCode="General">
                  <c:v>74.871794871794876</c:v>
                </c:pt>
                <c:pt idx="1076" formatCode="General">
                  <c:v>69.84615384615384</c:v>
                </c:pt>
                <c:pt idx="1077" formatCode="General">
                  <c:v>73.615384615384613</c:v>
                </c:pt>
                <c:pt idx="1078" formatCode="General">
                  <c:v>92.461538461538453</c:v>
                </c:pt>
                <c:pt idx="1079" formatCode="General">
                  <c:v>64.820512820512818</c:v>
                </c:pt>
                <c:pt idx="1080" formatCode="General">
                  <c:v>63.564102564102562</c:v>
                </c:pt>
                <c:pt idx="1081" formatCode="General">
                  <c:v>58.53846153846154</c:v>
                </c:pt>
                <c:pt idx="1082" formatCode="General">
                  <c:v>67.333333333333329</c:v>
                </c:pt>
                <c:pt idx="1083" formatCode="General">
                  <c:v>64.820512820512818</c:v>
                </c:pt>
                <c:pt idx="1084" formatCode="General">
                  <c:v>62.307692307692307</c:v>
                </c:pt>
                <c:pt idx="1085" formatCode="General">
                  <c:v>109</c:v>
                </c:pt>
                <c:pt idx="1086" formatCode="General">
                  <c:v>108</c:v>
                </c:pt>
                <c:pt idx="1087" formatCode="General">
                  <c:v>104</c:v>
                </c:pt>
                <c:pt idx="1088" formatCode="General">
                  <c:v>103</c:v>
                </c:pt>
                <c:pt idx="1089" formatCode="General">
                  <c:v>109</c:v>
                </c:pt>
                <c:pt idx="1090" formatCode="General">
                  <c:v>107</c:v>
                </c:pt>
                <c:pt idx="1091" formatCode="General">
                  <c:v>108</c:v>
                </c:pt>
                <c:pt idx="1092" formatCode="General">
                  <c:v>125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121</c:v>
                </c:pt>
                <c:pt idx="1096" formatCode="General">
                  <c:v>125</c:v>
                </c:pt>
                <c:pt idx="1097" formatCode="General">
                  <c:v>46.25</c:v>
                </c:pt>
                <c:pt idx="1098" formatCode="General">
                  <c:v>138</c:v>
                </c:pt>
                <c:pt idx="1099" formatCode="General">
                  <c:v>57.282051282051285</c:v>
                </c:pt>
                <c:pt idx="1100" formatCode="General">
                  <c:v>109</c:v>
                </c:pt>
                <c:pt idx="1101" formatCode="General">
                  <c:v>137</c:v>
                </c:pt>
                <c:pt idx="1102" formatCode="General">
                  <c:v>76.128205128205124</c:v>
                </c:pt>
                <c:pt idx="1103" formatCode="General">
                  <c:v>68.589743589743591</c:v>
                </c:pt>
                <c:pt idx="1104" formatCode="General">
                  <c:v>103</c:v>
                </c:pt>
                <c:pt idx="1105" formatCode="General">
                  <c:v>100</c:v>
                </c:pt>
                <c:pt idx="1106" formatCode="General">
                  <c:v>145</c:v>
                </c:pt>
                <c:pt idx="1107" formatCode="General">
                  <c:v>188</c:v>
                </c:pt>
                <c:pt idx="1108" formatCode="General">
                  <c:v>154</c:v>
                </c:pt>
                <c:pt idx="1109" formatCode="General">
                  <c:v>251</c:v>
                </c:pt>
                <c:pt idx="1110" formatCode="General">
                  <c:v>240</c:v>
                </c:pt>
                <c:pt idx="1111" formatCode="General">
                  <c:v>162</c:v>
                </c:pt>
                <c:pt idx="1112" formatCode="General">
                  <c:v>93.717948717948715</c:v>
                </c:pt>
                <c:pt idx="1113" formatCode="General">
                  <c:v>0</c:v>
                </c:pt>
                <c:pt idx="1114" formatCode="General">
                  <c:v>131</c:v>
                </c:pt>
                <c:pt idx="1115" formatCode="General">
                  <c:v>0</c:v>
                </c:pt>
                <c:pt idx="1116" formatCode="General">
                  <c:v>79.897435897435898</c:v>
                </c:pt>
                <c:pt idx="1117" formatCode="General">
                  <c:v>119</c:v>
                </c:pt>
                <c:pt idx="1118" formatCode="General">
                  <c:v>58.53846153846154</c:v>
                </c:pt>
                <c:pt idx="1119" formatCode="General">
                  <c:v>129</c:v>
                </c:pt>
                <c:pt idx="1120" formatCode="General">
                  <c:v>115</c:v>
                </c:pt>
                <c:pt idx="1121" formatCode="General">
                  <c:v>31.25</c:v>
                </c:pt>
                <c:pt idx="1122" formatCode="General">
                  <c:v>93.717948717948715</c:v>
                </c:pt>
                <c:pt idx="1123" formatCode="General">
                  <c:v>0</c:v>
                </c:pt>
                <c:pt idx="1124" formatCode="General">
                  <c:v>93.717948717948715</c:v>
                </c:pt>
                <c:pt idx="1125" formatCode="General">
                  <c:v>52.256410256410255</c:v>
                </c:pt>
                <c:pt idx="1126" formatCode="General">
                  <c:v>45</c:v>
                </c:pt>
                <c:pt idx="1127" formatCode="General">
                  <c:v>59.794871794871796</c:v>
                </c:pt>
                <c:pt idx="1128" formatCode="General">
                  <c:v>112</c:v>
                </c:pt>
                <c:pt idx="1129" formatCode="General">
                  <c:v>45</c:v>
                </c:pt>
                <c:pt idx="1130" formatCode="General">
                  <c:v>154</c:v>
                </c:pt>
                <c:pt idx="1131" formatCode="General">
                  <c:v>56.025641025641022</c:v>
                </c:pt>
                <c:pt idx="1132" formatCode="General">
                  <c:v>51</c:v>
                </c:pt>
                <c:pt idx="1133" formatCode="General">
                  <c:v>57.282051282051285</c:v>
                </c:pt>
                <c:pt idx="1134" formatCode="General">
                  <c:v>74.871794871794876</c:v>
                </c:pt>
                <c:pt idx="1135" formatCode="General">
                  <c:v>59.794871794871796</c:v>
                </c:pt>
                <c:pt idx="1136" formatCode="General">
                  <c:v>54.769230769230766</c:v>
                </c:pt>
                <c:pt idx="1137" formatCode="General">
                  <c:v>58.53846153846154</c:v>
                </c:pt>
                <c:pt idx="1138" formatCode="General">
                  <c:v>31.25</c:v>
                </c:pt>
                <c:pt idx="1139" formatCode="General">
                  <c:v>68.589743589743591</c:v>
                </c:pt>
                <c:pt idx="1140" formatCode="General">
                  <c:v>59.794871794871796</c:v>
                </c:pt>
                <c:pt idx="1141" formatCode="General">
                  <c:v>46.25</c:v>
                </c:pt>
                <c:pt idx="1142" formatCode="General">
                  <c:v>178</c:v>
                </c:pt>
                <c:pt idx="1143" formatCode="General">
                  <c:v>110</c:v>
                </c:pt>
                <c:pt idx="1144" formatCode="General">
                  <c:v>145</c:v>
                </c:pt>
                <c:pt idx="1145" formatCode="General">
                  <c:v>117</c:v>
                </c:pt>
                <c:pt idx="1146" formatCode="General">
                  <c:v>110</c:v>
                </c:pt>
                <c:pt idx="1147" formatCode="General">
                  <c:v>69.84615384615384</c:v>
                </c:pt>
                <c:pt idx="1148" formatCode="General">
                  <c:v>123</c:v>
                </c:pt>
                <c:pt idx="1149" formatCode="General">
                  <c:v>145</c:v>
                </c:pt>
                <c:pt idx="1150" formatCode="General">
                  <c:v>110</c:v>
                </c:pt>
                <c:pt idx="1151" formatCode="General">
                  <c:v>113</c:v>
                </c:pt>
                <c:pt idx="1152" formatCode="General">
                  <c:v>105</c:v>
                </c:pt>
                <c:pt idx="1153" formatCode="General">
                  <c:v>79.897435897435898</c:v>
                </c:pt>
                <c:pt idx="1154" formatCode="General">
                  <c:v>139</c:v>
                </c:pt>
                <c:pt idx="1155" formatCode="General">
                  <c:v>148</c:v>
                </c:pt>
                <c:pt idx="1156" formatCode="General">
                  <c:v>128</c:v>
                </c:pt>
                <c:pt idx="1157" formatCode="General">
                  <c:v>103</c:v>
                </c:pt>
                <c:pt idx="1158" formatCode="General">
                  <c:v>0</c:v>
                </c:pt>
                <c:pt idx="1159" formatCode="General">
                  <c:v>125</c:v>
                </c:pt>
                <c:pt idx="1160" formatCode="General">
                  <c:v>123</c:v>
                </c:pt>
                <c:pt idx="1161" formatCode="General">
                  <c:v>124</c:v>
                </c:pt>
                <c:pt idx="1162" formatCode="General">
                  <c:v>138</c:v>
                </c:pt>
                <c:pt idx="1163" formatCode="General">
                  <c:v>117</c:v>
                </c:pt>
                <c:pt idx="1164" formatCode="General">
                  <c:v>97.487179487179489</c:v>
                </c:pt>
                <c:pt idx="1165" formatCode="General">
                  <c:v>183</c:v>
                </c:pt>
                <c:pt idx="1166" formatCode="General">
                  <c:v>0</c:v>
                </c:pt>
                <c:pt idx="1167" formatCode="General">
                  <c:v>127</c:v>
                </c:pt>
                <c:pt idx="1168" formatCode="General">
                  <c:v>110</c:v>
                </c:pt>
                <c:pt idx="1169" formatCode="General">
                  <c:v>187</c:v>
                </c:pt>
                <c:pt idx="1170" formatCode="General">
                  <c:v>97.487179487179489</c:v>
                </c:pt>
                <c:pt idx="1171" formatCode="General">
                  <c:v>145</c:v>
                </c:pt>
                <c:pt idx="1172" formatCode="General">
                  <c:v>122</c:v>
                </c:pt>
                <c:pt idx="1173" formatCode="General">
                  <c:v>119</c:v>
                </c:pt>
                <c:pt idx="1174" formatCode="General">
                  <c:v>0</c:v>
                </c:pt>
                <c:pt idx="1175" formatCode="General">
                  <c:v>96.230769230769226</c:v>
                </c:pt>
                <c:pt idx="1176" formatCode="General">
                  <c:v>92.461538461538453</c:v>
                </c:pt>
                <c:pt idx="1177" formatCode="General">
                  <c:v>0</c:v>
                </c:pt>
                <c:pt idx="1178" formatCode="General">
                  <c:v>137</c:v>
                </c:pt>
                <c:pt idx="1179" formatCode="General">
                  <c:v>127</c:v>
                </c:pt>
                <c:pt idx="1180" formatCode="General">
                  <c:v>0</c:v>
                </c:pt>
                <c:pt idx="1181" formatCode="General">
                  <c:v>142</c:v>
                </c:pt>
                <c:pt idx="1182" formatCode="General">
                  <c:v>45</c:v>
                </c:pt>
                <c:pt idx="1183" formatCode="General">
                  <c:v>45</c:v>
                </c:pt>
                <c:pt idx="1184" formatCode="General">
                  <c:v>32.5</c:v>
                </c:pt>
                <c:pt idx="1185" formatCode="General">
                  <c:v>73.615384615384613</c:v>
                </c:pt>
                <c:pt idx="1186" formatCode="General">
                  <c:v>37.5</c:v>
                </c:pt>
                <c:pt idx="1187" formatCode="General">
                  <c:v>104</c:v>
                </c:pt>
                <c:pt idx="1188" formatCode="General">
                  <c:v>54.769230769230766</c:v>
                </c:pt>
                <c:pt idx="1189" formatCode="General">
                  <c:v>42.5</c:v>
                </c:pt>
                <c:pt idx="1190" formatCode="General">
                  <c:v>41.25</c:v>
                </c:pt>
                <c:pt idx="1191" formatCode="General">
                  <c:v>52.256410256410255</c:v>
                </c:pt>
                <c:pt idx="1192" formatCode="General">
                  <c:v>142</c:v>
                </c:pt>
                <c:pt idx="1193" formatCode="General">
                  <c:v>113</c:v>
                </c:pt>
                <c:pt idx="1194" formatCode="General">
                  <c:v>122</c:v>
                </c:pt>
                <c:pt idx="1195" formatCode="General">
                  <c:v>102</c:v>
                </c:pt>
                <c:pt idx="1196" formatCode="General">
                  <c:v>67.333333333333329</c:v>
                </c:pt>
                <c:pt idx="1197" formatCode="General">
                  <c:v>101</c:v>
                </c:pt>
                <c:pt idx="1198" formatCode="General">
                  <c:v>101</c:v>
                </c:pt>
                <c:pt idx="1199" formatCode="General">
                  <c:v>0</c:v>
                </c:pt>
                <c:pt idx="1200" formatCode="General">
                  <c:v>120</c:v>
                </c:pt>
                <c:pt idx="1201" formatCode="General">
                  <c:v>108</c:v>
                </c:pt>
                <c:pt idx="1202" formatCode="General">
                  <c:v>128</c:v>
                </c:pt>
                <c:pt idx="1203" formatCode="General">
                  <c:v>114</c:v>
                </c:pt>
                <c:pt idx="1204" formatCode="General">
                  <c:v>62.307692307692307</c:v>
                </c:pt>
                <c:pt idx="1205" formatCode="General">
                  <c:v>0</c:v>
                </c:pt>
                <c:pt idx="1206" formatCode="General">
                  <c:v>120</c:v>
                </c:pt>
                <c:pt idx="1207" formatCode="General">
                  <c:v>96.230769230769226</c:v>
                </c:pt>
                <c:pt idx="1208" formatCode="General">
                  <c:v>155</c:v>
                </c:pt>
                <c:pt idx="1209" formatCode="General">
                  <c:v>43.75</c:v>
                </c:pt>
                <c:pt idx="1210" formatCode="General">
                  <c:v>168</c:v>
                </c:pt>
                <c:pt idx="1211" formatCode="General">
                  <c:v>0</c:v>
                </c:pt>
                <c:pt idx="1212" formatCode="General">
                  <c:v>178</c:v>
                </c:pt>
                <c:pt idx="1213" formatCode="General">
                  <c:v>116</c:v>
                </c:pt>
                <c:pt idx="1214" formatCode="General">
                  <c:v>110</c:v>
                </c:pt>
                <c:pt idx="1215" formatCode="General">
                  <c:v>150</c:v>
                </c:pt>
                <c:pt idx="1216" formatCode="General">
                  <c:v>89.948717948717956</c:v>
                </c:pt>
                <c:pt idx="1217" formatCode="General">
                  <c:v>171</c:v>
                </c:pt>
                <c:pt idx="1218" formatCode="General">
                  <c:v>142</c:v>
                </c:pt>
                <c:pt idx="1219" formatCode="General">
                  <c:v>159</c:v>
                </c:pt>
                <c:pt idx="1220" formatCode="General">
                  <c:v>103</c:v>
                </c:pt>
                <c:pt idx="1221" formatCode="General">
                  <c:v>96.230769230769226</c:v>
                </c:pt>
                <c:pt idx="1222" formatCode="General">
                  <c:v>130</c:v>
                </c:pt>
                <c:pt idx="1223" formatCode="General">
                  <c:v>120</c:v>
                </c:pt>
                <c:pt idx="1224" formatCode="General">
                  <c:v>200</c:v>
                </c:pt>
                <c:pt idx="1225" formatCode="General">
                  <c:v>191</c:v>
                </c:pt>
                <c:pt idx="1226" formatCode="General">
                  <c:v>172</c:v>
                </c:pt>
                <c:pt idx="1227" formatCode="General">
                  <c:v>154</c:v>
                </c:pt>
                <c:pt idx="1228" formatCode="General">
                  <c:v>176</c:v>
                </c:pt>
                <c:pt idx="1229" formatCode="General">
                  <c:v>0</c:v>
                </c:pt>
                <c:pt idx="1230" formatCode="General">
                  <c:v>73.615384615384613</c:v>
                </c:pt>
                <c:pt idx="1231" formatCode="General">
                  <c:v>58.53846153846154</c:v>
                </c:pt>
                <c:pt idx="1232" formatCode="General">
                  <c:v>69.84615384615384</c:v>
                </c:pt>
                <c:pt idx="1233" formatCode="General">
                  <c:v>79.897435897435898</c:v>
                </c:pt>
                <c:pt idx="1234" formatCode="General">
                  <c:v>61.051282051282051</c:v>
                </c:pt>
                <c:pt idx="1235" formatCode="General">
                  <c:v>67.333333333333329</c:v>
                </c:pt>
                <c:pt idx="1236" formatCode="General">
                  <c:v>105</c:v>
                </c:pt>
                <c:pt idx="1237" formatCode="General">
                  <c:v>111</c:v>
                </c:pt>
                <c:pt idx="1238" formatCode="General">
                  <c:v>0</c:v>
                </c:pt>
                <c:pt idx="1239" formatCode="General">
                  <c:v>113</c:v>
                </c:pt>
                <c:pt idx="1240" formatCode="General">
                  <c:v>79.897435897435898</c:v>
                </c:pt>
                <c:pt idx="1241" formatCode="General">
                  <c:v>74.871794871794876</c:v>
                </c:pt>
                <c:pt idx="1242" formatCode="General">
                  <c:v>126</c:v>
                </c:pt>
                <c:pt idx="1243" formatCode="General">
                  <c:v>0</c:v>
                </c:pt>
                <c:pt idx="1244" formatCode="General">
                  <c:v>105</c:v>
                </c:pt>
                <c:pt idx="1245" formatCode="General">
                  <c:v>83.666666666666657</c:v>
                </c:pt>
                <c:pt idx="1246" formatCode="General">
                  <c:v>83.666666666666657</c:v>
                </c:pt>
                <c:pt idx="1247" formatCode="General">
                  <c:v>87.435897435897431</c:v>
                </c:pt>
                <c:pt idx="1248" formatCode="General">
                  <c:v>72.358974358974365</c:v>
                </c:pt>
                <c:pt idx="1249" formatCode="General">
                  <c:v>0</c:v>
                </c:pt>
                <c:pt idx="1250" formatCode="General">
                  <c:v>206</c:v>
                </c:pt>
                <c:pt idx="1251" formatCode="General">
                  <c:v>0</c:v>
                </c:pt>
                <c:pt idx="1252" formatCode="General">
                  <c:v>270</c:v>
                </c:pt>
                <c:pt idx="1253" formatCode="General">
                  <c:v>156</c:v>
                </c:pt>
                <c:pt idx="1254" formatCode="General">
                  <c:v>260</c:v>
                </c:pt>
                <c:pt idx="1255" formatCode="General">
                  <c:v>214</c:v>
                </c:pt>
                <c:pt idx="1256" formatCode="General">
                  <c:v>280</c:v>
                </c:pt>
                <c:pt idx="1257" formatCode="General">
                  <c:v>159</c:v>
                </c:pt>
                <c:pt idx="1258" formatCode="General">
                  <c:v>139</c:v>
                </c:pt>
                <c:pt idx="1259" formatCode="General">
                  <c:v>221</c:v>
                </c:pt>
                <c:pt idx="1260" formatCode="General">
                  <c:v>187</c:v>
                </c:pt>
                <c:pt idx="1261" formatCode="General">
                  <c:v>189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188</c:v>
                </c:pt>
                <c:pt idx="1265" formatCode="General">
                  <c:v>174</c:v>
                </c:pt>
                <c:pt idx="1266" formatCode="General">
                  <c:v>177</c:v>
                </c:pt>
                <c:pt idx="1267" formatCode="General">
                  <c:v>0</c:v>
                </c:pt>
                <c:pt idx="1268" formatCode="General">
                  <c:v>139</c:v>
                </c:pt>
                <c:pt idx="1269" formatCode="General">
                  <c:v>165</c:v>
                </c:pt>
                <c:pt idx="1270" formatCode="General">
                  <c:v>208</c:v>
                </c:pt>
                <c:pt idx="1271" formatCode="General">
                  <c:v>158</c:v>
                </c:pt>
                <c:pt idx="1272" formatCode="General">
                  <c:v>143</c:v>
                </c:pt>
                <c:pt idx="1273" formatCode="General">
                  <c:v>127</c:v>
                </c:pt>
                <c:pt idx="1274" formatCode="General">
                  <c:v>141</c:v>
                </c:pt>
                <c:pt idx="1275" formatCode="General">
                  <c:v>145</c:v>
                </c:pt>
                <c:pt idx="1276" formatCode="General">
                  <c:v>117</c:v>
                </c:pt>
                <c:pt idx="1277" formatCode="General">
                  <c:v>133</c:v>
                </c:pt>
                <c:pt idx="1278" formatCode="General">
                  <c:v>121</c:v>
                </c:pt>
                <c:pt idx="1279" formatCode="General">
                  <c:v>107</c:v>
                </c:pt>
                <c:pt idx="1280" formatCode="General">
                  <c:v>143</c:v>
                </c:pt>
                <c:pt idx="1281" formatCode="General">
                  <c:v>125</c:v>
                </c:pt>
                <c:pt idx="1282" formatCode="General">
                  <c:v>134</c:v>
                </c:pt>
                <c:pt idx="1283" formatCode="General">
                  <c:v>0</c:v>
                </c:pt>
                <c:pt idx="1284" formatCode="General">
                  <c:v>110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FB-4DE6-8589-C8759F28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1536"/>
        <c:axId val="193603616"/>
      </c:scatterChart>
      <c:valAx>
        <c:axId val="1936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3616"/>
        <c:crosses val="autoZero"/>
        <c:crossBetween val="midCat"/>
      </c:valAx>
      <c:valAx>
        <c:axId val="19360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</a:t>
            </a:r>
            <a:r>
              <a:rPr lang="en-IN" baseline="0"/>
              <a:t> Plot NO2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3.7171916010498686E-3"/>
                  <c:y val="-5.3938830562846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'Aggregated Data'!$G$3:$G$1292</c:f>
              <c:numCache>
                <c:formatCode>0</c:formatCode>
                <c:ptCount val="129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11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20</c:v>
                </c:pt>
                <c:pt idx="23">
                  <c:v>13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47</c:v>
                </c:pt>
                <c:pt idx="30">
                  <c:v>16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42</c:v>
                </c:pt>
                <c:pt idx="35">
                  <c:v>19</c:v>
                </c:pt>
                <c:pt idx="36">
                  <c:v>20</c:v>
                </c:pt>
                <c:pt idx="37">
                  <c:v>57</c:v>
                </c:pt>
                <c:pt idx="38">
                  <c:v>16</c:v>
                </c:pt>
                <c:pt idx="39">
                  <c:v>14</c:v>
                </c:pt>
                <c:pt idx="40">
                  <c:v>16</c:v>
                </c:pt>
                <c:pt idx="41">
                  <c:v>15</c:v>
                </c:pt>
                <c:pt idx="42">
                  <c:v>0</c:v>
                </c:pt>
                <c:pt idx="43">
                  <c:v>16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19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15</c:v>
                </c:pt>
                <c:pt idx="54">
                  <c:v>18</c:v>
                </c:pt>
                <c:pt idx="55">
                  <c:v>25</c:v>
                </c:pt>
                <c:pt idx="56">
                  <c:v>26</c:v>
                </c:pt>
                <c:pt idx="57">
                  <c:v>25</c:v>
                </c:pt>
                <c:pt idx="58">
                  <c:v>18</c:v>
                </c:pt>
                <c:pt idx="59">
                  <c:v>26</c:v>
                </c:pt>
                <c:pt idx="60">
                  <c:v>29</c:v>
                </c:pt>
                <c:pt idx="61">
                  <c:v>25</c:v>
                </c:pt>
                <c:pt idx="62">
                  <c:v>44</c:v>
                </c:pt>
                <c:pt idx="63">
                  <c:v>7</c:v>
                </c:pt>
                <c:pt idx="64">
                  <c:v>26</c:v>
                </c:pt>
                <c:pt idx="65">
                  <c:v>15</c:v>
                </c:pt>
                <c:pt idx="66">
                  <c:v>10</c:v>
                </c:pt>
                <c:pt idx="67">
                  <c:v>0</c:v>
                </c:pt>
                <c:pt idx="68">
                  <c:v>16</c:v>
                </c:pt>
                <c:pt idx="69">
                  <c:v>9</c:v>
                </c:pt>
                <c:pt idx="70">
                  <c:v>13</c:v>
                </c:pt>
                <c:pt idx="71">
                  <c:v>8</c:v>
                </c:pt>
                <c:pt idx="72">
                  <c:v>9</c:v>
                </c:pt>
                <c:pt idx="73">
                  <c:v>12</c:v>
                </c:pt>
                <c:pt idx="74">
                  <c:v>11</c:v>
                </c:pt>
                <c:pt idx="75">
                  <c:v>17</c:v>
                </c:pt>
                <c:pt idx="76">
                  <c:v>12</c:v>
                </c:pt>
                <c:pt idx="77">
                  <c:v>35</c:v>
                </c:pt>
                <c:pt idx="78">
                  <c:v>48</c:v>
                </c:pt>
                <c:pt idx="79">
                  <c:v>39</c:v>
                </c:pt>
                <c:pt idx="80">
                  <c:v>35</c:v>
                </c:pt>
                <c:pt idx="81">
                  <c:v>45</c:v>
                </c:pt>
                <c:pt idx="82">
                  <c:v>0</c:v>
                </c:pt>
                <c:pt idx="83">
                  <c:v>33</c:v>
                </c:pt>
                <c:pt idx="84">
                  <c:v>34</c:v>
                </c:pt>
                <c:pt idx="85">
                  <c:v>0</c:v>
                </c:pt>
                <c:pt idx="86">
                  <c:v>29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12</c:v>
                </c:pt>
                <c:pt idx="93">
                  <c:v>24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22</c:v>
                </c:pt>
                <c:pt idx="98">
                  <c:v>8</c:v>
                </c:pt>
                <c:pt idx="99">
                  <c:v>22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13</c:v>
                </c:pt>
                <c:pt idx="105">
                  <c:v>20</c:v>
                </c:pt>
                <c:pt idx="106">
                  <c:v>17</c:v>
                </c:pt>
                <c:pt idx="107">
                  <c:v>8</c:v>
                </c:pt>
                <c:pt idx="108">
                  <c:v>5</c:v>
                </c:pt>
                <c:pt idx="109">
                  <c:v>9</c:v>
                </c:pt>
                <c:pt idx="110">
                  <c:v>13</c:v>
                </c:pt>
                <c:pt idx="111">
                  <c:v>23</c:v>
                </c:pt>
                <c:pt idx="112">
                  <c:v>14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20</c:v>
                </c:pt>
                <c:pt idx="117">
                  <c:v>14</c:v>
                </c:pt>
                <c:pt idx="118">
                  <c:v>25</c:v>
                </c:pt>
                <c:pt idx="119">
                  <c:v>26</c:v>
                </c:pt>
                <c:pt idx="120">
                  <c:v>15</c:v>
                </c:pt>
                <c:pt idx="121">
                  <c:v>6</c:v>
                </c:pt>
                <c:pt idx="122">
                  <c:v>0</c:v>
                </c:pt>
                <c:pt idx="123">
                  <c:v>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13</c:v>
                </c:pt>
                <c:pt idx="129">
                  <c:v>31</c:v>
                </c:pt>
                <c:pt idx="130">
                  <c:v>63</c:v>
                </c:pt>
                <c:pt idx="131">
                  <c:v>28</c:v>
                </c:pt>
                <c:pt idx="132">
                  <c:v>0</c:v>
                </c:pt>
                <c:pt idx="133">
                  <c:v>42</c:v>
                </c:pt>
                <c:pt idx="134">
                  <c:v>25</c:v>
                </c:pt>
                <c:pt idx="135">
                  <c:v>22</c:v>
                </c:pt>
                <c:pt idx="136">
                  <c:v>16</c:v>
                </c:pt>
                <c:pt idx="137">
                  <c:v>32</c:v>
                </c:pt>
                <c:pt idx="138">
                  <c:v>38</c:v>
                </c:pt>
                <c:pt idx="139">
                  <c:v>35</c:v>
                </c:pt>
                <c:pt idx="140">
                  <c:v>34</c:v>
                </c:pt>
                <c:pt idx="141">
                  <c:v>29</c:v>
                </c:pt>
                <c:pt idx="142">
                  <c:v>27</c:v>
                </c:pt>
                <c:pt idx="143">
                  <c:v>44</c:v>
                </c:pt>
                <c:pt idx="144">
                  <c:v>0</c:v>
                </c:pt>
                <c:pt idx="145">
                  <c:v>58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0</c:v>
                </c:pt>
                <c:pt idx="150">
                  <c:v>13</c:v>
                </c:pt>
                <c:pt idx="151">
                  <c:v>67</c:v>
                </c:pt>
                <c:pt idx="152">
                  <c:v>0</c:v>
                </c:pt>
                <c:pt idx="153">
                  <c:v>17</c:v>
                </c:pt>
                <c:pt idx="154">
                  <c:v>7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7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20</c:v>
                </c:pt>
                <c:pt idx="167">
                  <c:v>12</c:v>
                </c:pt>
                <c:pt idx="168">
                  <c:v>15</c:v>
                </c:pt>
                <c:pt idx="169">
                  <c:v>25</c:v>
                </c:pt>
                <c:pt idx="170">
                  <c:v>17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22</c:v>
                </c:pt>
                <c:pt idx="177">
                  <c:v>11</c:v>
                </c:pt>
                <c:pt idx="178">
                  <c:v>14</c:v>
                </c:pt>
                <c:pt idx="179">
                  <c:v>20</c:v>
                </c:pt>
                <c:pt idx="180">
                  <c:v>16</c:v>
                </c:pt>
                <c:pt idx="181">
                  <c:v>0</c:v>
                </c:pt>
                <c:pt idx="182">
                  <c:v>36</c:v>
                </c:pt>
                <c:pt idx="183">
                  <c:v>0</c:v>
                </c:pt>
                <c:pt idx="184">
                  <c:v>22</c:v>
                </c:pt>
                <c:pt idx="185">
                  <c:v>22</c:v>
                </c:pt>
                <c:pt idx="186">
                  <c:v>0</c:v>
                </c:pt>
                <c:pt idx="187">
                  <c:v>29</c:v>
                </c:pt>
                <c:pt idx="188">
                  <c:v>0</c:v>
                </c:pt>
                <c:pt idx="189">
                  <c:v>26</c:v>
                </c:pt>
                <c:pt idx="190">
                  <c:v>31</c:v>
                </c:pt>
                <c:pt idx="191">
                  <c:v>28</c:v>
                </c:pt>
                <c:pt idx="192">
                  <c:v>17</c:v>
                </c:pt>
                <c:pt idx="193">
                  <c:v>14</c:v>
                </c:pt>
                <c:pt idx="194">
                  <c:v>19</c:v>
                </c:pt>
                <c:pt idx="195">
                  <c:v>0</c:v>
                </c:pt>
                <c:pt idx="196">
                  <c:v>22</c:v>
                </c:pt>
                <c:pt idx="197">
                  <c:v>42</c:v>
                </c:pt>
                <c:pt idx="198">
                  <c:v>23</c:v>
                </c:pt>
                <c:pt idx="199">
                  <c:v>31</c:v>
                </c:pt>
                <c:pt idx="200">
                  <c:v>32</c:v>
                </c:pt>
                <c:pt idx="201">
                  <c:v>0</c:v>
                </c:pt>
                <c:pt idx="202">
                  <c:v>19</c:v>
                </c:pt>
                <c:pt idx="203">
                  <c:v>33</c:v>
                </c:pt>
                <c:pt idx="204">
                  <c:v>0</c:v>
                </c:pt>
                <c:pt idx="205">
                  <c:v>24</c:v>
                </c:pt>
                <c:pt idx="206">
                  <c:v>0</c:v>
                </c:pt>
                <c:pt idx="207">
                  <c:v>21</c:v>
                </c:pt>
                <c:pt idx="208">
                  <c:v>0</c:v>
                </c:pt>
                <c:pt idx="209">
                  <c:v>15</c:v>
                </c:pt>
                <c:pt idx="210">
                  <c:v>0</c:v>
                </c:pt>
                <c:pt idx="211">
                  <c:v>29</c:v>
                </c:pt>
                <c:pt idx="212">
                  <c:v>0</c:v>
                </c:pt>
                <c:pt idx="213">
                  <c:v>9</c:v>
                </c:pt>
                <c:pt idx="214">
                  <c:v>0</c:v>
                </c:pt>
                <c:pt idx="215">
                  <c:v>18</c:v>
                </c:pt>
                <c:pt idx="216">
                  <c:v>0</c:v>
                </c:pt>
                <c:pt idx="217">
                  <c:v>22</c:v>
                </c:pt>
                <c:pt idx="218">
                  <c:v>0</c:v>
                </c:pt>
                <c:pt idx="219">
                  <c:v>11</c:v>
                </c:pt>
                <c:pt idx="220">
                  <c:v>0</c:v>
                </c:pt>
                <c:pt idx="221">
                  <c:v>11</c:v>
                </c:pt>
                <c:pt idx="222">
                  <c:v>0</c:v>
                </c:pt>
                <c:pt idx="223">
                  <c:v>22</c:v>
                </c:pt>
                <c:pt idx="224">
                  <c:v>23</c:v>
                </c:pt>
                <c:pt idx="225">
                  <c:v>26</c:v>
                </c:pt>
                <c:pt idx="226">
                  <c:v>56</c:v>
                </c:pt>
                <c:pt idx="227">
                  <c:v>39</c:v>
                </c:pt>
                <c:pt idx="228">
                  <c:v>22</c:v>
                </c:pt>
                <c:pt idx="229">
                  <c:v>39</c:v>
                </c:pt>
                <c:pt idx="230">
                  <c:v>42</c:v>
                </c:pt>
                <c:pt idx="231">
                  <c:v>24</c:v>
                </c:pt>
                <c:pt idx="232">
                  <c:v>33</c:v>
                </c:pt>
                <c:pt idx="233">
                  <c:v>28</c:v>
                </c:pt>
                <c:pt idx="234">
                  <c:v>33</c:v>
                </c:pt>
                <c:pt idx="235">
                  <c:v>24</c:v>
                </c:pt>
                <c:pt idx="236">
                  <c:v>45</c:v>
                </c:pt>
                <c:pt idx="237">
                  <c:v>23</c:v>
                </c:pt>
                <c:pt idx="238">
                  <c:v>45</c:v>
                </c:pt>
                <c:pt idx="239">
                  <c:v>11</c:v>
                </c:pt>
                <c:pt idx="240">
                  <c:v>20</c:v>
                </c:pt>
                <c:pt idx="241">
                  <c:v>34</c:v>
                </c:pt>
                <c:pt idx="242">
                  <c:v>20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29</c:v>
                </c:pt>
                <c:pt idx="247">
                  <c:v>22</c:v>
                </c:pt>
                <c:pt idx="248">
                  <c:v>20</c:v>
                </c:pt>
                <c:pt idx="249">
                  <c:v>55</c:v>
                </c:pt>
                <c:pt idx="250">
                  <c:v>45</c:v>
                </c:pt>
                <c:pt idx="251">
                  <c:v>57</c:v>
                </c:pt>
                <c:pt idx="252">
                  <c:v>55</c:v>
                </c:pt>
                <c:pt idx="253">
                  <c:v>62</c:v>
                </c:pt>
                <c:pt idx="254">
                  <c:v>66</c:v>
                </c:pt>
                <c:pt idx="255">
                  <c:v>52</c:v>
                </c:pt>
                <c:pt idx="256">
                  <c:v>50</c:v>
                </c:pt>
                <c:pt idx="257">
                  <c:v>50</c:v>
                </c:pt>
                <c:pt idx="258" formatCode="General">
                  <c:v>0</c:v>
                </c:pt>
                <c:pt idx="259" formatCode="General">
                  <c:v>9</c:v>
                </c:pt>
                <c:pt idx="260" formatCode="General">
                  <c:v>0</c:v>
                </c:pt>
                <c:pt idx="261" formatCode="General">
                  <c:v>11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9</c:v>
                </c:pt>
                <c:pt idx="265" formatCode="General">
                  <c:v>11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9</c:v>
                </c:pt>
                <c:pt idx="269" formatCode="General">
                  <c:v>12</c:v>
                </c:pt>
                <c:pt idx="270" formatCode="General">
                  <c:v>13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13</c:v>
                </c:pt>
                <c:pt idx="276" formatCode="General">
                  <c:v>13</c:v>
                </c:pt>
                <c:pt idx="277" formatCode="General">
                  <c:v>14</c:v>
                </c:pt>
                <c:pt idx="278" formatCode="General">
                  <c:v>14</c:v>
                </c:pt>
                <c:pt idx="279" formatCode="General">
                  <c:v>2</c:v>
                </c:pt>
                <c:pt idx="280" formatCode="General">
                  <c:v>15</c:v>
                </c:pt>
                <c:pt idx="281" formatCode="General">
                  <c:v>13</c:v>
                </c:pt>
                <c:pt idx="282" formatCode="General">
                  <c:v>15</c:v>
                </c:pt>
                <c:pt idx="283" formatCode="General">
                  <c:v>15</c:v>
                </c:pt>
                <c:pt idx="284" formatCode="General">
                  <c:v>14</c:v>
                </c:pt>
                <c:pt idx="285" formatCode="General">
                  <c:v>9</c:v>
                </c:pt>
                <c:pt idx="286" formatCode="General">
                  <c:v>12</c:v>
                </c:pt>
                <c:pt idx="287" formatCode="General">
                  <c:v>36</c:v>
                </c:pt>
                <c:pt idx="288" formatCode="General">
                  <c:v>19</c:v>
                </c:pt>
                <c:pt idx="289" formatCode="General">
                  <c:v>22</c:v>
                </c:pt>
                <c:pt idx="290" formatCode="General">
                  <c:v>20</c:v>
                </c:pt>
                <c:pt idx="291" formatCode="General">
                  <c:v>19</c:v>
                </c:pt>
                <c:pt idx="292" formatCode="General">
                  <c:v>40</c:v>
                </c:pt>
                <c:pt idx="293" formatCode="General">
                  <c:v>20</c:v>
                </c:pt>
                <c:pt idx="294" formatCode="General">
                  <c:v>20</c:v>
                </c:pt>
                <c:pt idx="295" formatCode="General">
                  <c:v>59</c:v>
                </c:pt>
                <c:pt idx="296" formatCode="General">
                  <c:v>12</c:v>
                </c:pt>
                <c:pt idx="297" formatCode="General">
                  <c:v>12</c:v>
                </c:pt>
                <c:pt idx="298" formatCode="General">
                  <c:v>18</c:v>
                </c:pt>
                <c:pt idx="299" formatCode="General">
                  <c:v>21</c:v>
                </c:pt>
                <c:pt idx="300" formatCode="General">
                  <c:v>0</c:v>
                </c:pt>
                <c:pt idx="301" formatCode="General">
                  <c:v>20</c:v>
                </c:pt>
                <c:pt idx="302" formatCode="General">
                  <c:v>21</c:v>
                </c:pt>
                <c:pt idx="303" formatCode="General">
                  <c:v>16</c:v>
                </c:pt>
                <c:pt idx="304" formatCode="General">
                  <c:v>9</c:v>
                </c:pt>
                <c:pt idx="305" formatCode="General">
                  <c:v>17</c:v>
                </c:pt>
                <c:pt idx="306" formatCode="General">
                  <c:v>19</c:v>
                </c:pt>
                <c:pt idx="307" formatCode="General">
                  <c:v>14</c:v>
                </c:pt>
                <c:pt idx="308" formatCode="General">
                  <c:v>16</c:v>
                </c:pt>
                <c:pt idx="309" formatCode="General">
                  <c:v>19</c:v>
                </c:pt>
                <c:pt idx="310" formatCode="General">
                  <c:v>20</c:v>
                </c:pt>
                <c:pt idx="311" formatCode="General">
                  <c:v>18</c:v>
                </c:pt>
                <c:pt idx="312" formatCode="General">
                  <c:v>20</c:v>
                </c:pt>
                <c:pt idx="313" formatCode="General">
                  <c:v>24</c:v>
                </c:pt>
                <c:pt idx="314" formatCode="General">
                  <c:v>27</c:v>
                </c:pt>
                <c:pt idx="315" formatCode="General">
                  <c:v>25</c:v>
                </c:pt>
                <c:pt idx="316" formatCode="General">
                  <c:v>17</c:v>
                </c:pt>
                <c:pt idx="317" formatCode="General">
                  <c:v>26</c:v>
                </c:pt>
                <c:pt idx="318" formatCode="General">
                  <c:v>33</c:v>
                </c:pt>
                <c:pt idx="319" formatCode="General">
                  <c:v>30</c:v>
                </c:pt>
                <c:pt idx="320" formatCode="General">
                  <c:v>38</c:v>
                </c:pt>
                <c:pt idx="321" formatCode="General">
                  <c:v>8</c:v>
                </c:pt>
                <c:pt idx="322" formatCode="General">
                  <c:v>0</c:v>
                </c:pt>
                <c:pt idx="323" formatCode="General">
                  <c:v>23</c:v>
                </c:pt>
                <c:pt idx="324" formatCode="General">
                  <c:v>12</c:v>
                </c:pt>
                <c:pt idx="325" formatCode="General">
                  <c:v>0</c:v>
                </c:pt>
                <c:pt idx="326" formatCode="General">
                  <c:v>16</c:v>
                </c:pt>
                <c:pt idx="327" formatCode="General">
                  <c:v>11</c:v>
                </c:pt>
                <c:pt idx="328" formatCode="General">
                  <c:v>23</c:v>
                </c:pt>
                <c:pt idx="329" formatCode="General">
                  <c:v>15</c:v>
                </c:pt>
                <c:pt idx="330" formatCode="General">
                  <c:v>8</c:v>
                </c:pt>
                <c:pt idx="331" formatCode="General">
                  <c:v>12</c:v>
                </c:pt>
                <c:pt idx="332" formatCode="General">
                  <c:v>11</c:v>
                </c:pt>
                <c:pt idx="333" formatCode="General">
                  <c:v>0</c:v>
                </c:pt>
                <c:pt idx="334" formatCode="General">
                  <c:v>12</c:v>
                </c:pt>
                <c:pt idx="335" formatCode="General">
                  <c:v>40</c:v>
                </c:pt>
                <c:pt idx="336" formatCode="General">
                  <c:v>49</c:v>
                </c:pt>
                <c:pt idx="337" formatCode="General">
                  <c:v>40</c:v>
                </c:pt>
                <c:pt idx="338" formatCode="General">
                  <c:v>35</c:v>
                </c:pt>
                <c:pt idx="339" formatCode="General">
                  <c:v>51</c:v>
                </c:pt>
                <c:pt idx="340" formatCode="General">
                  <c:v>0</c:v>
                </c:pt>
                <c:pt idx="341" formatCode="General">
                  <c:v>40</c:v>
                </c:pt>
                <c:pt idx="342" formatCode="General">
                  <c:v>27</c:v>
                </c:pt>
                <c:pt idx="343" formatCode="General">
                  <c:v>0</c:v>
                </c:pt>
                <c:pt idx="344" formatCode="General">
                  <c:v>28</c:v>
                </c:pt>
                <c:pt idx="345" formatCode="General">
                  <c:v>19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10</c:v>
                </c:pt>
                <c:pt idx="350" formatCode="General">
                  <c:v>11</c:v>
                </c:pt>
                <c:pt idx="351" formatCode="General">
                  <c:v>17</c:v>
                </c:pt>
                <c:pt idx="352" formatCode="General">
                  <c:v>14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24</c:v>
                </c:pt>
                <c:pt idx="356" formatCode="General">
                  <c:v>7</c:v>
                </c:pt>
                <c:pt idx="357" formatCode="General">
                  <c:v>23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5</c:v>
                </c:pt>
                <c:pt idx="362" formatCode="General">
                  <c:v>10</c:v>
                </c:pt>
                <c:pt idx="363" formatCode="General">
                  <c:v>19</c:v>
                </c:pt>
                <c:pt idx="364" formatCode="General">
                  <c:v>16</c:v>
                </c:pt>
                <c:pt idx="365" formatCode="General">
                  <c:v>8</c:v>
                </c:pt>
                <c:pt idx="366" formatCode="General">
                  <c:v>5</c:v>
                </c:pt>
                <c:pt idx="367" formatCode="General">
                  <c:v>7</c:v>
                </c:pt>
                <c:pt idx="368" formatCode="General">
                  <c:v>15</c:v>
                </c:pt>
                <c:pt idx="369" formatCode="General">
                  <c:v>22</c:v>
                </c:pt>
                <c:pt idx="370" formatCode="General">
                  <c:v>15</c:v>
                </c:pt>
                <c:pt idx="371" formatCode="General">
                  <c:v>8</c:v>
                </c:pt>
                <c:pt idx="372" formatCode="General">
                  <c:v>21</c:v>
                </c:pt>
                <c:pt idx="373" formatCode="General">
                  <c:v>23</c:v>
                </c:pt>
                <c:pt idx="374" formatCode="General">
                  <c:v>27</c:v>
                </c:pt>
                <c:pt idx="375" formatCode="General">
                  <c:v>20</c:v>
                </c:pt>
                <c:pt idx="376" formatCode="General">
                  <c:v>24</c:v>
                </c:pt>
                <c:pt idx="377" formatCode="General">
                  <c:v>27</c:v>
                </c:pt>
                <c:pt idx="378" formatCode="General">
                  <c:v>13</c:v>
                </c:pt>
                <c:pt idx="379" formatCode="General">
                  <c:v>0</c:v>
                </c:pt>
                <c:pt idx="380" formatCode="General">
                  <c:v>25</c:v>
                </c:pt>
                <c:pt idx="381" formatCode="General">
                  <c:v>13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10</c:v>
                </c:pt>
                <c:pt idx="386" formatCode="General">
                  <c:v>13</c:v>
                </c:pt>
                <c:pt idx="387" formatCode="General">
                  <c:v>32</c:v>
                </c:pt>
                <c:pt idx="388" formatCode="General">
                  <c:v>86</c:v>
                </c:pt>
                <c:pt idx="389" formatCode="General">
                  <c:v>19</c:v>
                </c:pt>
                <c:pt idx="390" formatCode="General">
                  <c:v>87</c:v>
                </c:pt>
                <c:pt idx="391" formatCode="General">
                  <c:v>44</c:v>
                </c:pt>
                <c:pt idx="392" formatCode="General">
                  <c:v>30</c:v>
                </c:pt>
                <c:pt idx="393" formatCode="General">
                  <c:v>29</c:v>
                </c:pt>
                <c:pt idx="394" formatCode="General">
                  <c:v>20</c:v>
                </c:pt>
                <c:pt idx="395" formatCode="General">
                  <c:v>14</c:v>
                </c:pt>
                <c:pt idx="396" formatCode="General">
                  <c:v>0</c:v>
                </c:pt>
                <c:pt idx="397" formatCode="General">
                  <c:v>20</c:v>
                </c:pt>
                <c:pt idx="398" formatCode="General">
                  <c:v>32</c:v>
                </c:pt>
                <c:pt idx="399" formatCode="General">
                  <c:v>30</c:v>
                </c:pt>
                <c:pt idx="400" formatCode="General">
                  <c:v>27</c:v>
                </c:pt>
                <c:pt idx="401" formatCode="General">
                  <c:v>43</c:v>
                </c:pt>
                <c:pt idx="402" formatCode="General">
                  <c:v>0</c:v>
                </c:pt>
                <c:pt idx="403" formatCode="General">
                  <c:v>45</c:v>
                </c:pt>
                <c:pt idx="404" formatCode="General">
                  <c:v>0</c:v>
                </c:pt>
                <c:pt idx="405" formatCode="General">
                  <c:v>40</c:v>
                </c:pt>
                <c:pt idx="406" formatCode="General">
                  <c:v>35</c:v>
                </c:pt>
                <c:pt idx="407" formatCode="General">
                  <c:v>0</c:v>
                </c:pt>
                <c:pt idx="408" formatCode="General">
                  <c:v>12</c:v>
                </c:pt>
                <c:pt idx="409" formatCode="General">
                  <c:v>79</c:v>
                </c:pt>
                <c:pt idx="410" formatCode="General">
                  <c:v>0</c:v>
                </c:pt>
                <c:pt idx="411" formatCode="General">
                  <c:v>20</c:v>
                </c:pt>
                <c:pt idx="412" formatCode="General">
                  <c:v>8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11</c:v>
                </c:pt>
                <c:pt idx="416" formatCode="General">
                  <c:v>5</c:v>
                </c:pt>
                <c:pt idx="417" formatCode="General">
                  <c:v>0</c:v>
                </c:pt>
                <c:pt idx="418" formatCode="General">
                  <c:v>10</c:v>
                </c:pt>
                <c:pt idx="419" formatCode="General">
                  <c:v>5</c:v>
                </c:pt>
                <c:pt idx="420" formatCode="General">
                  <c:v>5</c:v>
                </c:pt>
                <c:pt idx="421" formatCode="General">
                  <c:v>5</c:v>
                </c:pt>
                <c:pt idx="422" formatCode="General">
                  <c:v>7</c:v>
                </c:pt>
                <c:pt idx="423" formatCode="General">
                  <c:v>5</c:v>
                </c:pt>
                <c:pt idx="424" formatCode="General">
                  <c:v>19</c:v>
                </c:pt>
                <c:pt idx="425" formatCode="General">
                  <c:v>14</c:v>
                </c:pt>
                <c:pt idx="426" formatCode="General">
                  <c:v>18</c:v>
                </c:pt>
                <c:pt idx="427" formatCode="General">
                  <c:v>18</c:v>
                </c:pt>
                <c:pt idx="428" formatCode="General">
                  <c:v>17</c:v>
                </c:pt>
                <c:pt idx="429" formatCode="General">
                  <c:v>0</c:v>
                </c:pt>
                <c:pt idx="430" formatCode="General">
                  <c:v>9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22</c:v>
                </c:pt>
                <c:pt idx="435" formatCode="General">
                  <c:v>11</c:v>
                </c:pt>
                <c:pt idx="436" formatCode="General">
                  <c:v>15</c:v>
                </c:pt>
                <c:pt idx="437" formatCode="General">
                  <c:v>19</c:v>
                </c:pt>
                <c:pt idx="438" formatCode="General">
                  <c:v>14</c:v>
                </c:pt>
                <c:pt idx="439" formatCode="General">
                  <c:v>0</c:v>
                </c:pt>
                <c:pt idx="440" formatCode="General">
                  <c:v>39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28</c:v>
                </c:pt>
                <c:pt idx="444" formatCode="General">
                  <c:v>0</c:v>
                </c:pt>
                <c:pt idx="445" formatCode="General">
                  <c:v>35</c:v>
                </c:pt>
                <c:pt idx="446" formatCode="General">
                  <c:v>0</c:v>
                </c:pt>
                <c:pt idx="447" formatCode="General">
                  <c:v>26</c:v>
                </c:pt>
                <c:pt idx="448" formatCode="General">
                  <c:v>26</c:v>
                </c:pt>
                <c:pt idx="449" formatCode="General">
                  <c:v>27</c:v>
                </c:pt>
                <c:pt idx="450" formatCode="General">
                  <c:v>19</c:v>
                </c:pt>
                <c:pt idx="451" formatCode="General">
                  <c:v>12</c:v>
                </c:pt>
                <c:pt idx="452" formatCode="General">
                  <c:v>13</c:v>
                </c:pt>
                <c:pt idx="453" formatCode="General">
                  <c:v>0</c:v>
                </c:pt>
                <c:pt idx="454" formatCode="General">
                  <c:v>22</c:v>
                </c:pt>
                <c:pt idx="455" formatCode="General">
                  <c:v>52</c:v>
                </c:pt>
                <c:pt idx="456" formatCode="General">
                  <c:v>24</c:v>
                </c:pt>
                <c:pt idx="457" formatCode="General">
                  <c:v>32</c:v>
                </c:pt>
                <c:pt idx="458" formatCode="General">
                  <c:v>31</c:v>
                </c:pt>
                <c:pt idx="459" formatCode="General">
                  <c:v>0</c:v>
                </c:pt>
                <c:pt idx="460" formatCode="General">
                  <c:v>21</c:v>
                </c:pt>
                <c:pt idx="461" formatCode="General">
                  <c:v>27</c:v>
                </c:pt>
                <c:pt idx="462" formatCode="General">
                  <c:v>0</c:v>
                </c:pt>
                <c:pt idx="463" formatCode="General">
                  <c:v>30</c:v>
                </c:pt>
                <c:pt idx="464" formatCode="General">
                  <c:v>0</c:v>
                </c:pt>
                <c:pt idx="465" formatCode="General">
                  <c:v>22</c:v>
                </c:pt>
                <c:pt idx="466" formatCode="General">
                  <c:v>17</c:v>
                </c:pt>
                <c:pt idx="467" formatCode="General">
                  <c:v>14</c:v>
                </c:pt>
                <c:pt idx="468" formatCode="General">
                  <c:v>0</c:v>
                </c:pt>
                <c:pt idx="469" formatCode="General">
                  <c:v>28</c:v>
                </c:pt>
                <c:pt idx="470" formatCode="General">
                  <c:v>0</c:v>
                </c:pt>
                <c:pt idx="471" formatCode="General">
                  <c:v>11</c:v>
                </c:pt>
                <c:pt idx="472" formatCode="General">
                  <c:v>0</c:v>
                </c:pt>
                <c:pt idx="473" formatCode="General">
                  <c:v>15</c:v>
                </c:pt>
                <c:pt idx="474" formatCode="General">
                  <c:v>0</c:v>
                </c:pt>
                <c:pt idx="475" formatCode="General">
                  <c:v>22</c:v>
                </c:pt>
                <c:pt idx="476" formatCode="General">
                  <c:v>0</c:v>
                </c:pt>
                <c:pt idx="477" formatCode="General">
                  <c:v>11</c:v>
                </c:pt>
                <c:pt idx="478" formatCode="General">
                  <c:v>0</c:v>
                </c:pt>
                <c:pt idx="479" formatCode="General">
                  <c:v>11</c:v>
                </c:pt>
                <c:pt idx="480" formatCode="General">
                  <c:v>0</c:v>
                </c:pt>
                <c:pt idx="481" formatCode="General">
                  <c:v>23</c:v>
                </c:pt>
                <c:pt idx="482" formatCode="General">
                  <c:v>32</c:v>
                </c:pt>
                <c:pt idx="483" formatCode="General">
                  <c:v>31</c:v>
                </c:pt>
                <c:pt idx="484" formatCode="General">
                  <c:v>24</c:v>
                </c:pt>
                <c:pt idx="485" formatCode="General">
                  <c:v>31</c:v>
                </c:pt>
                <c:pt idx="486" formatCode="General">
                  <c:v>29</c:v>
                </c:pt>
                <c:pt idx="487" formatCode="General">
                  <c:v>34</c:v>
                </c:pt>
                <c:pt idx="488" formatCode="General">
                  <c:v>35</c:v>
                </c:pt>
                <c:pt idx="489" formatCode="General">
                  <c:v>21</c:v>
                </c:pt>
                <c:pt idx="490" formatCode="General">
                  <c:v>34</c:v>
                </c:pt>
                <c:pt idx="491" formatCode="General">
                  <c:v>25</c:v>
                </c:pt>
                <c:pt idx="492" formatCode="General">
                  <c:v>32</c:v>
                </c:pt>
                <c:pt idx="493" formatCode="General">
                  <c:v>29</c:v>
                </c:pt>
                <c:pt idx="494" formatCode="General">
                  <c:v>43</c:v>
                </c:pt>
                <c:pt idx="495" formatCode="General">
                  <c:v>23</c:v>
                </c:pt>
                <c:pt idx="496" formatCode="General">
                  <c:v>35</c:v>
                </c:pt>
                <c:pt idx="497" formatCode="General">
                  <c:v>15</c:v>
                </c:pt>
                <c:pt idx="498" formatCode="General">
                  <c:v>29</c:v>
                </c:pt>
                <c:pt idx="499" formatCode="General">
                  <c:v>32</c:v>
                </c:pt>
                <c:pt idx="500" formatCode="General">
                  <c:v>21</c:v>
                </c:pt>
                <c:pt idx="501" formatCode="General">
                  <c:v>28</c:v>
                </c:pt>
                <c:pt idx="502" formatCode="General">
                  <c:v>0</c:v>
                </c:pt>
                <c:pt idx="503" formatCode="General">
                  <c:v>32</c:v>
                </c:pt>
                <c:pt idx="504" formatCode="General">
                  <c:v>0</c:v>
                </c:pt>
                <c:pt idx="505" formatCode="General">
                  <c:v>24</c:v>
                </c:pt>
                <c:pt idx="506" formatCode="General">
                  <c:v>0</c:v>
                </c:pt>
                <c:pt idx="507" formatCode="General">
                  <c:v>37</c:v>
                </c:pt>
                <c:pt idx="508" formatCode="General">
                  <c:v>48</c:v>
                </c:pt>
                <c:pt idx="509" formatCode="General">
                  <c:v>48</c:v>
                </c:pt>
                <c:pt idx="510" formatCode="General">
                  <c:v>41</c:v>
                </c:pt>
                <c:pt idx="511" formatCode="General">
                  <c:v>40</c:v>
                </c:pt>
                <c:pt idx="512" formatCode="General">
                  <c:v>70</c:v>
                </c:pt>
                <c:pt idx="513" formatCode="General">
                  <c:v>45</c:v>
                </c:pt>
                <c:pt idx="514" formatCode="General">
                  <c:v>0</c:v>
                </c:pt>
                <c:pt idx="515" formatCode="General">
                  <c:v>59</c:v>
                </c:pt>
                <c:pt idx="516" formatCode="General">
                  <c:v>13</c:v>
                </c:pt>
                <c:pt idx="517" formatCode="General">
                  <c:v>9</c:v>
                </c:pt>
                <c:pt idx="518" formatCode="General">
                  <c:v>15</c:v>
                </c:pt>
                <c:pt idx="519" formatCode="General">
                  <c:v>17</c:v>
                </c:pt>
                <c:pt idx="520" formatCode="General">
                  <c:v>10</c:v>
                </c:pt>
                <c:pt idx="521" formatCode="General">
                  <c:v>19</c:v>
                </c:pt>
                <c:pt idx="522" formatCode="General">
                  <c:v>10</c:v>
                </c:pt>
                <c:pt idx="523" formatCode="General">
                  <c:v>17</c:v>
                </c:pt>
                <c:pt idx="524" formatCode="General">
                  <c:v>17</c:v>
                </c:pt>
                <c:pt idx="525" formatCode="General">
                  <c:v>16</c:v>
                </c:pt>
                <c:pt idx="526" formatCode="General">
                  <c:v>9</c:v>
                </c:pt>
                <c:pt idx="527" formatCode="General">
                  <c:v>19</c:v>
                </c:pt>
                <c:pt idx="528" formatCode="General">
                  <c:v>18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14</c:v>
                </c:pt>
                <c:pt idx="532" formatCode="General">
                  <c:v>14</c:v>
                </c:pt>
                <c:pt idx="533" formatCode="General">
                  <c:v>15</c:v>
                </c:pt>
                <c:pt idx="534" formatCode="General">
                  <c:v>16</c:v>
                </c:pt>
                <c:pt idx="535" formatCode="General">
                  <c:v>16</c:v>
                </c:pt>
                <c:pt idx="536" formatCode="General">
                  <c:v>16</c:v>
                </c:pt>
                <c:pt idx="537" formatCode="General">
                  <c:v>15</c:v>
                </c:pt>
                <c:pt idx="538" formatCode="General">
                  <c:v>15</c:v>
                </c:pt>
                <c:pt idx="539" formatCode="General">
                  <c:v>17</c:v>
                </c:pt>
                <c:pt idx="540" formatCode="General">
                  <c:v>15</c:v>
                </c:pt>
                <c:pt idx="541" formatCode="General">
                  <c:v>17</c:v>
                </c:pt>
                <c:pt idx="542" formatCode="General">
                  <c:v>14</c:v>
                </c:pt>
                <c:pt idx="543" formatCode="General">
                  <c:v>14</c:v>
                </c:pt>
                <c:pt idx="544" formatCode="General">
                  <c:v>0</c:v>
                </c:pt>
                <c:pt idx="545" formatCode="General">
                  <c:v>28</c:v>
                </c:pt>
                <c:pt idx="546" formatCode="General">
                  <c:v>22</c:v>
                </c:pt>
                <c:pt idx="547" formatCode="General">
                  <c:v>22</c:v>
                </c:pt>
                <c:pt idx="548" formatCode="General">
                  <c:v>19</c:v>
                </c:pt>
                <c:pt idx="549" formatCode="General">
                  <c:v>41</c:v>
                </c:pt>
                <c:pt idx="550" formatCode="General">
                  <c:v>21</c:v>
                </c:pt>
                <c:pt idx="551" formatCode="General">
                  <c:v>20</c:v>
                </c:pt>
                <c:pt idx="552" formatCode="General">
                  <c:v>12</c:v>
                </c:pt>
                <c:pt idx="553" formatCode="General">
                  <c:v>12</c:v>
                </c:pt>
                <c:pt idx="554" formatCode="General">
                  <c:v>12</c:v>
                </c:pt>
                <c:pt idx="555" formatCode="General">
                  <c:v>12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13</c:v>
                </c:pt>
                <c:pt idx="559" formatCode="General">
                  <c:v>13</c:v>
                </c:pt>
                <c:pt idx="560" formatCode="General">
                  <c:v>12</c:v>
                </c:pt>
                <c:pt idx="561" formatCode="General">
                  <c:v>12</c:v>
                </c:pt>
                <c:pt idx="562" formatCode="General">
                  <c:v>12</c:v>
                </c:pt>
                <c:pt idx="563" formatCode="General">
                  <c:v>10</c:v>
                </c:pt>
                <c:pt idx="564" formatCode="General">
                  <c:v>12</c:v>
                </c:pt>
                <c:pt idx="565" formatCode="General">
                  <c:v>12</c:v>
                </c:pt>
                <c:pt idx="566" formatCode="General">
                  <c:v>12</c:v>
                </c:pt>
                <c:pt idx="567" formatCode="General">
                  <c:v>12</c:v>
                </c:pt>
                <c:pt idx="568" formatCode="General">
                  <c:v>11</c:v>
                </c:pt>
                <c:pt idx="569" formatCode="General">
                  <c:v>17</c:v>
                </c:pt>
                <c:pt idx="570" formatCode="General">
                  <c:v>21</c:v>
                </c:pt>
                <c:pt idx="571" formatCode="General">
                  <c:v>19</c:v>
                </c:pt>
                <c:pt idx="572" formatCode="General">
                  <c:v>17</c:v>
                </c:pt>
                <c:pt idx="573" formatCode="General">
                  <c:v>20</c:v>
                </c:pt>
                <c:pt idx="574" formatCode="General">
                  <c:v>19</c:v>
                </c:pt>
                <c:pt idx="575" formatCode="General">
                  <c:v>20</c:v>
                </c:pt>
                <c:pt idx="576" formatCode="General">
                  <c:v>26</c:v>
                </c:pt>
                <c:pt idx="577" formatCode="General">
                  <c:v>9</c:v>
                </c:pt>
                <c:pt idx="578" formatCode="General">
                  <c:v>23</c:v>
                </c:pt>
                <c:pt idx="579" formatCode="General">
                  <c:v>27</c:v>
                </c:pt>
                <c:pt idx="580" formatCode="General">
                  <c:v>11</c:v>
                </c:pt>
                <c:pt idx="581" formatCode="General">
                  <c:v>0</c:v>
                </c:pt>
                <c:pt idx="582" formatCode="General">
                  <c:v>15</c:v>
                </c:pt>
                <c:pt idx="583" formatCode="General">
                  <c:v>9</c:v>
                </c:pt>
                <c:pt idx="584" formatCode="General">
                  <c:v>26</c:v>
                </c:pt>
                <c:pt idx="585" formatCode="General">
                  <c:v>14</c:v>
                </c:pt>
                <c:pt idx="586" formatCode="General">
                  <c:v>12</c:v>
                </c:pt>
                <c:pt idx="587" formatCode="General">
                  <c:v>10</c:v>
                </c:pt>
                <c:pt idx="588" formatCode="General">
                  <c:v>8</c:v>
                </c:pt>
                <c:pt idx="589" formatCode="General">
                  <c:v>6</c:v>
                </c:pt>
                <c:pt idx="590" formatCode="General">
                  <c:v>15</c:v>
                </c:pt>
                <c:pt idx="591" formatCode="General">
                  <c:v>40</c:v>
                </c:pt>
                <c:pt idx="592" formatCode="General">
                  <c:v>45</c:v>
                </c:pt>
                <c:pt idx="593" formatCode="General">
                  <c:v>39</c:v>
                </c:pt>
                <c:pt idx="594" formatCode="General">
                  <c:v>36</c:v>
                </c:pt>
                <c:pt idx="595" formatCode="General">
                  <c:v>0</c:v>
                </c:pt>
                <c:pt idx="596" formatCode="General">
                  <c:v>40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19</c:v>
                </c:pt>
                <c:pt idx="601" formatCode="General">
                  <c:v>0</c:v>
                </c:pt>
                <c:pt idx="602" formatCode="General">
                  <c:v>6</c:v>
                </c:pt>
                <c:pt idx="603" formatCode="General">
                  <c:v>8</c:v>
                </c:pt>
                <c:pt idx="604" formatCode="General">
                  <c:v>14</c:v>
                </c:pt>
                <c:pt idx="605" formatCode="General">
                  <c:v>18</c:v>
                </c:pt>
                <c:pt idx="606" formatCode="General">
                  <c:v>15</c:v>
                </c:pt>
                <c:pt idx="607" formatCode="General">
                  <c:v>0</c:v>
                </c:pt>
                <c:pt idx="608" formatCode="General">
                  <c:v>14</c:v>
                </c:pt>
                <c:pt idx="609" formatCode="General">
                  <c:v>23</c:v>
                </c:pt>
                <c:pt idx="610" formatCode="General">
                  <c:v>7</c:v>
                </c:pt>
                <c:pt idx="611" formatCode="General">
                  <c:v>23</c:v>
                </c:pt>
                <c:pt idx="612" formatCode="General">
                  <c:v>13</c:v>
                </c:pt>
                <c:pt idx="613" formatCode="General">
                  <c:v>8</c:v>
                </c:pt>
                <c:pt idx="614" formatCode="General">
                  <c:v>0</c:v>
                </c:pt>
                <c:pt idx="615" formatCode="General">
                  <c:v>5</c:v>
                </c:pt>
                <c:pt idx="616" formatCode="General">
                  <c:v>6</c:v>
                </c:pt>
                <c:pt idx="617" formatCode="General">
                  <c:v>11</c:v>
                </c:pt>
                <c:pt idx="618" formatCode="General">
                  <c:v>19</c:v>
                </c:pt>
                <c:pt idx="619" formatCode="General">
                  <c:v>17</c:v>
                </c:pt>
                <c:pt idx="620" formatCode="General">
                  <c:v>5</c:v>
                </c:pt>
                <c:pt idx="621" formatCode="General">
                  <c:v>5</c:v>
                </c:pt>
                <c:pt idx="622" formatCode="General">
                  <c:v>14</c:v>
                </c:pt>
                <c:pt idx="623" formatCode="General">
                  <c:v>22</c:v>
                </c:pt>
                <c:pt idx="624" formatCode="General">
                  <c:v>12</c:v>
                </c:pt>
                <c:pt idx="625" formatCode="General">
                  <c:v>5</c:v>
                </c:pt>
                <c:pt idx="626" formatCode="General">
                  <c:v>26</c:v>
                </c:pt>
                <c:pt idx="627" formatCode="General">
                  <c:v>21</c:v>
                </c:pt>
                <c:pt idx="628" formatCode="General">
                  <c:v>27</c:v>
                </c:pt>
                <c:pt idx="629" formatCode="General">
                  <c:v>19</c:v>
                </c:pt>
                <c:pt idx="630" formatCode="General">
                  <c:v>23</c:v>
                </c:pt>
                <c:pt idx="631" formatCode="General">
                  <c:v>27</c:v>
                </c:pt>
                <c:pt idx="632" formatCode="General">
                  <c:v>14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14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8</c:v>
                </c:pt>
                <c:pt idx="640" formatCode="General">
                  <c:v>13</c:v>
                </c:pt>
                <c:pt idx="641" formatCode="General">
                  <c:v>37</c:v>
                </c:pt>
                <c:pt idx="642" formatCode="General">
                  <c:v>0</c:v>
                </c:pt>
                <c:pt idx="643" formatCode="General">
                  <c:v>46</c:v>
                </c:pt>
                <c:pt idx="644" formatCode="General">
                  <c:v>22</c:v>
                </c:pt>
                <c:pt idx="645" formatCode="General">
                  <c:v>54</c:v>
                </c:pt>
                <c:pt idx="646" formatCode="General">
                  <c:v>31</c:v>
                </c:pt>
                <c:pt idx="647" formatCode="General">
                  <c:v>36</c:v>
                </c:pt>
                <c:pt idx="648" formatCode="General">
                  <c:v>17</c:v>
                </c:pt>
                <c:pt idx="649" formatCode="General">
                  <c:v>9</c:v>
                </c:pt>
                <c:pt idx="650" formatCode="General">
                  <c:v>0</c:v>
                </c:pt>
                <c:pt idx="651" formatCode="General">
                  <c:v>13</c:v>
                </c:pt>
                <c:pt idx="652" formatCode="General">
                  <c:v>27</c:v>
                </c:pt>
                <c:pt idx="653" formatCode="General">
                  <c:v>31</c:v>
                </c:pt>
                <c:pt idx="654" formatCode="General">
                  <c:v>29</c:v>
                </c:pt>
                <c:pt idx="655" formatCode="General">
                  <c:v>44</c:v>
                </c:pt>
                <c:pt idx="656" formatCode="General">
                  <c:v>43</c:v>
                </c:pt>
                <c:pt idx="657" formatCode="General">
                  <c:v>41</c:v>
                </c:pt>
                <c:pt idx="658" formatCode="General">
                  <c:v>0</c:v>
                </c:pt>
                <c:pt idx="659" formatCode="General">
                  <c:v>39</c:v>
                </c:pt>
                <c:pt idx="660" formatCode="General">
                  <c:v>35</c:v>
                </c:pt>
                <c:pt idx="661" formatCode="General">
                  <c:v>0</c:v>
                </c:pt>
                <c:pt idx="662" formatCode="General">
                  <c:v>32</c:v>
                </c:pt>
                <c:pt idx="663" formatCode="General">
                  <c:v>43</c:v>
                </c:pt>
                <c:pt idx="664" formatCode="General">
                  <c:v>0</c:v>
                </c:pt>
                <c:pt idx="665" formatCode="General">
                  <c:v>15</c:v>
                </c:pt>
                <c:pt idx="666" formatCode="General">
                  <c:v>10</c:v>
                </c:pt>
                <c:pt idx="667" formatCode="General">
                  <c:v>6</c:v>
                </c:pt>
                <c:pt idx="668" formatCode="General">
                  <c:v>6</c:v>
                </c:pt>
                <c:pt idx="669" formatCode="General">
                  <c:v>11</c:v>
                </c:pt>
                <c:pt idx="670" formatCode="General">
                  <c:v>6</c:v>
                </c:pt>
                <c:pt idx="671" formatCode="General">
                  <c:v>0</c:v>
                </c:pt>
                <c:pt idx="672" formatCode="General">
                  <c:v>9</c:v>
                </c:pt>
                <c:pt idx="673" formatCode="General">
                  <c:v>5</c:v>
                </c:pt>
                <c:pt idx="674" formatCode="General">
                  <c:v>5</c:v>
                </c:pt>
                <c:pt idx="675" formatCode="General">
                  <c:v>5</c:v>
                </c:pt>
                <c:pt idx="676" formatCode="General">
                  <c:v>6</c:v>
                </c:pt>
                <c:pt idx="677" formatCode="General">
                  <c:v>5</c:v>
                </c:pt>
                <c:pt idx="678" formatCode="General">
                  <c:v>21</c:v>
                </c:pt>
                <c:pt idx="679" formatCode="General">
                  <c:v>13</c:v>
                </c:pt>
                <c:pt idx="680" formatCode="General">
                  <c:v>20</c:v>
                </c:pt>
                <c:pt idx="681" formatCode="General">
                  <c:v>17</c:v>
                </c:pt>
                <c:pt idx="682" formatCode="General">
                  <c:v>17</c:v>
                </c:pt>
                <c:pt idx="683" formatCode="General">
                  <c:v>0</c:v>
                </c:pt>
                <c:pt idx="684" formatCode="General">
                  <c:v>16</c:v>
                </c:pt>
                <c:pt idx="685" formatCode="General">
                  <c:v>12</c:v>
                </c:pt>
                <c:pt idx="686" formatCode="General">
                  <c:v>13</c:v>
                </c:pt>
                <c:pt idx="687" formatCode="General">
                  <c:v>14</c:v>
                </c:pt>
                <c:pt idx="688" formatCode="General">
                  <c:v>23</c:v>
                </c:pt>
                <c:pt idx="689" formatCode="General">
                  <c:v>0</c:v>
                </c:pt>
                <c:pt idx="690" formatCode="General">
                  <c:v>11</c:v>
                </c:pt>
                <c:pt idx="691" formatCode="General">
                  <c:v>14</c:v>
                </c:pt>
                <c:pt idx="692" formatCode="General">
                  <c:v>21</c:v>
                </c:pt>
                <c:pt idx="693" formatCode="General">
                  <c:v>0</c:v>
                </c:pt>
                <c:pt idx="694" formatCode="General">
                  <c:v>40</c:v>
                </c:pt>
                <c:pt idx="695" formatCode="General">
                  <c:v>0</c:v>
                </c:pt>
                <c:pt idx="696" formatCode="General">
                  <c:v>22</c:v>
                </c:pt>
                <c:pt idx="697" formatCode="General">
                  <c:v>21</c:v>
                </c:pt>
                <c:pt idx="698" formatCode="General">
                  <c:v>0</c:v>
                </c:pt>
                <c:pt idx="699" formatCode="General">
                  <c:v>33</c:v>
                </c:pt>
                <c:pt idx="700" formatCode="General">
                  <c:v>0</c:v>
                </c:pt>
                <c:pt idx="701" formatCode="General">
                  <c:v>27</c:v>
                </c:pt>
                <c:pt idx="702" formatCode="General">
                  <c:v>22</c:v>
                </c:pt>
                <c:pt idx="703" formatCode="General">
                  <c:v>26</c:v>
                </c:pt>
                <c:pt idx="704" formatCode="General">
                  <c:v>16</c:v>
                </c:pt>
                <c:pt idx="705" formatCode="General">
                  <c:v>13</c:v>
                </c:pt>
                <c:pt idx="706" formatCode="General">
                  <c:v>18</c:v>
                </c:pt>
                <c:pt idx="707" formatCode="General">
                  <c:v>0</c:v>
                </c:pt>
                <c:pt idx="708" formatCode="General">
                  <c:v>21</c:v>
                </c:pt>
                <c:pt idx="709" formatCode="General">
                  <c:v>40</c:v>
                </c:pt>
                <c:pt idx="710" formatCode="General">
                  <c:v>23</c:v>
                </c:pt>
                <c:pt idx="711" formatCode="General">
                  <c:v>33</c:v>
                </c:pt>
                <c:pt idx="712" formatCode="General">
                  <c:v>32</c:v>
                </c:pt>
                <c:pt idx="713" formatCode="General">
                  <c:v>0</c:v>
                </c:pt>
                <c:pt idx="714" formatCode="General">
                  <c:v>22</c:v>
                </c:pt>
                <c:pt idx="715" formatCode="General">
                  <c:v>24</c:v>
                </c:pt>
                <c:pt idx="716" formatCode="General">
                  <c:v>19</c:v>
                </c:pt>
                <c:pt idx="717" formatCode="General">
                  <c:v>22</c:v>
                </c:pt>
                <c:pt idx="718" formatCode="General">
                  <c:v>25</c:v>
                </c:pt>
                <c:pt idx="719" formatCode="General">
                  <c:v>25</c:v>
                </c:pt>
                <c:pt idx="720" formatCode="General">
                  <c:v>18</c:v>
                </c:pt>
                <c:pt idx="721" formatCode="General">
                  <c:v>18</c:v>
                </c:pt>
                <c:pt idx="722" formatCode="General">
                  <c:v>14</c:v>
                </c:pt>
                <c:pt idx="723" formatCode="General">
                  <c:v>24</c:v>
                </c:pt>
                <c:pt idx="724" formatCode="General">
                  <c:v>12</c:v>
                </c:pt>
                <c:pt idx="725" formatCode="General">
                  <c:v>17</c:v>
                </c:pt>
                <c:pt idx="726" formatCode="General">
                  <c:v>0</c:v>
                </c:pt>
                <c:pt idx="727" formatCode="General">
                  <c:v>12</c:v>
                </c:pt>
                <c:pt idx="728" formatCode="General">
                  <c:v>24</c:v>
                </c:pt>
                <c:pt idx="729" formatCode="General">
                  <c:v>17</c:v>
                </c:pt>
                <c:pt idx="730" formatCode="General">
                  <c:v>15</c:v>
                </c:pt>
                <c:pt idx="731" formatCode="General">
                  <c:v>17</c:v>
                </c:pt>
                <c:pt idx="732" formatCode="General">
                  <c:v>13</c:v>
                </c:pt>
                <c:pt idx="733" formatCode="General">
                  <c:v>0</c:v>
                </c:pt>
                <c:pt idx="734" formatCode="General">
                  <c:v>21</c:v>
                </c:pt>
                <c:pt idx="735" formatCode="General">
                  <c:v>0</c:v>
                </c:pt>
                <c:pt idx="736" formatCode="General">
                  <c:v>29</c:v>
                </c:pt>
                <c:pt idx="737" formatCode="General">
                  <c:v>27</c:v>
                </c:pt>
                <c:pt idx="738" formatCode="General">
                  <c:v>25</c:v>
                </c:pt>
                <c:pt idx="739" formatCode="General">
                  <c:v>31</c:v>
                </c:pt>
                <c:pt idx="740" formatCode="General">
                  <c:v>34</c:v>
                </c:pt>
                <c:pt idx="741" formatCode="General">
                  <c:v>0</c:v>
                </c:pt>
                <c:pt idx="742" formatCode="General">
                  <c:v>31</c:v>
                </c:pt>
                <c:pt idx="743" formatCode="General">
                  <c:v>31</c:v>
                </c:pt>
                <c:pt idx="744" formatCode="General">
                  <c:v>25</c:v>
                </c:pt>
                <c:pt idx="745" formatCode="General">
                  <c:v>29</c:v>
                </c:pt>
                <c:pt idx="746" formatCode="General">
                  <c:v>0</c:v>
                </c:pt>
                <c:pt idx="747" formatCode="General">
                  <c:v>39</c:v>
                </c:pt>
                <c:pt idx="748" formatCode="General">
                  <c:v>24</c:v>
                </c:pt>
                <c:pt idx="749" formatCode="General">
                  <c:v>31</c:v>
                </c:pt>
                <c:pt idx="750" formatCode="General">
                  <c:v>17</c:v>
                </c:pt>
                <c:pt idx="751" formatCode="General">
                  <c:v>0</c:v>
                </c:pt>
                <c:pt idx="752" formatCode="General">
                  <c:v>28</c:v>
                </c:pt>
                <c:pt idx="753" formatCode="General">
                  <c:v>28</c:v>
                </c:pt>
                <c:pt idx="754" formatCode="General">
                  <c:v>28</c:v>
                </c:pt>
                <c:pt idx="755" formatCode="General">
                  <c:v>0</c:v>
                </c:pt>
                <c:pt idx="756" formatCode="General">
                  <c:v>29</c:v>
                </c:pt>
                <c:pt idx="757" formatCode="General">
                  <c:v>0</c:v>
                </c:pt>
                <c:pt idx="758" formatCode="General">
                  <c:v>25</c:v>
                </c:pt>
                <c:pt idx="759" formatCode="General">
                  <c:v>5</c:v>
                </c:pt>
                <c:pt idx="760" formatCode="General">
                  <c:v>52</c:v>
                </c:pt>
                <c:pt idx="761" formatCode="General">
                  <c:v>50</c:v>
                </c:pt>
                <c:pt idx="762" formatCode="General">
                  <c:v>51</c:v>
                </c:pt>
                <c:pt idx="763" formatCode="General">
                  <c:v>39</c:v>
                </c:pt>
                <c:pt idx="764" formatCode="General">
                  <c:v>45</c:v>
                </c:pt>
                <c:pt idx="765" formatCode="General">
                  <c:v>70</c:v>
                </c:pt>
                <c:pt idx="766" formatCode="General">
                  <c:v>51</c:v>
                </c:pt>
                <c:pt idx="767" formatCode="General">
                  <c:v>0</c:v>
                </c:pt>
                <c:pt idx="768" formatCode="General">
                  <c:v>60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10</c:v>
                </c:pt>
                <c:pt idx="775" formatCode="General">
                  <c:v>12</c:v>
                </c:pt>
                <c:pt idx="776" formatCode="General">
                  <c:v>0</c:v>
                </c:pt>
                <c:pt idx="777" formatCode="General">
                  <c:v>23</c:v>
                </c:pt>
                <c:pt idx="778" formatCode="General">
                  <c:v>10</c:v>
                </c:pt>
                <c:pt idx="779" formatCode="General">
                  <c:v>21</c:v>
                </c:pt>
                <c:pt idx="780" formatCode="General">
                  <c:v>10</c:v>
                </c:pt>
                <c:pt idx="781" formatCode="General">
                  <c:v>21</c:v>
                </c:pt>
                <c:pt idx="782" formatCode="General">
                  <c:v>18</c:v>
                </c:pt>
                <c:pt idx="783" formatCode="General">
                  <c:v>22</c:v>
                </c:pt>
                <c:pt idx="784" formatCode="General">
                  <c:v>0</c:v>
                </c:pt>
                <c:pt idx="785" formatCode="General">
                  <c:v>24</c:v>
                </c:pt>
                <c:pt idx="786" formatCode="General">
                  <c:v>20</c:v>
                </c:pt>
                <c:pt idx="787" formatCode="General">
                  <c:v>5</c:v>
                </c:pt>
                <c:pt idx="788" formatCode="General">
                  <c:v>5</c:v>
                </c:pt>
                <c:pt idx="789" formatCode="General">
                  <c:v>13</c:v>
                </c:pt>
                <c:pt idx="790" formatCode="General">
                  <c:v>13</c:v>
                </c:pt>
                <c:pt idx="791" formatCode="General">
                  <c:v>14</c:v>
                </c:pt>
                <c:pt idx="792" formatCode="General">
                  <c:v>14</c:v>
                </c:pt>
                <c:pt idx="793" formatCode="General">
                  <c:v>14</c:v>
                </c:pt>
                <c:pt idx="794" formatCode="General">
                  <c:v>14</c:v>
                </c:pt>
                <c:pt idx="795" formatCode="General">
                  <c:v>24</c:v>
                </c:pt>
                <c:pt idx="796" formatCode="General">
                  <c:v>13</c:v>
                </c:pt>
                <c:pt idx="797" formatCode="General">
                  <c:v>15</c:v>
                </c:pt>
                <c:pt idx="798" formatCode="General">
                  <c:v>12</c:v>
                </c:pt>
                <c:pt idx="799" formatCode="General">
                  <c:v>14</c:v>
                </c:pt>
                <c:pt idx="800" formatCode="General">
                  <c:v>13</c:v>
                </c:pt>
                <c:pt idx="801" formatCode="General">
                  <c:v>13</c:v>
                </c:pt>
                <c:pt idx="802" formatCode="General">
                  <c:v>0</c:v>
                </c:pt>
                <c:pt idx="803" formatCode="General">
                  <c:v>21</c:v>
                </c:pt>
                <c:pt idx="804" formatCode="General">
                  <c:v>23</c:v>
                </c:pt>
                <c:pt idx="805" formatCode="General">
                  <c:v>21</c:v>
                </c:pt>
                <c:pt idx="806" formatCode="General">
                  <c:v>19</c:v>
                </c:pt>
                <c:pt idx="807" formatCode="General">
                  <c:v>41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10</c:v>
                </c:pt>
                <c:pt idx="811" formatCode="General">
                  <c:v>10</c:v>
                </c:pt>
                <c:pt idx="812" formatCode="General">
                  <c:v>10</c:v>
                </c:pt>
                <c:pt idx="813" formatCode="General">
                  <c:v>10</c:v>
                </c:pt>
                <c:pt idx="814" formatCode="General">
                  <c:v>9</c:v>
                </c:pt>
                <c:pt idx="815" formatCode="General">
                  <c:v>0</c:v>
                </c:pt>
                <c:pt idx="816" formatCode="General">
                  <c:v>10</c:v>
                </c:pt>
                <c:pt idx="817" formatCode="General">
                  <c:v>10</c:v>
                </c:pt>
                <c:pt idx="818" formatCode="General">
                  <c:v>11</c:v>
                </c:pt>
                <c:pt idx="819" formatCode="General">
                  <c:v>10</c:v>
                </c:pt>
                <c:pt idx="820" formatCode="General">
                  <c:v>7</c:v>
                </c:pt>
                <c:pt idx="821" formatCode="General">
                  <c:v>7</c:v>
                </c:pt>
                <c:pt idx="822" formatCode="General">
                  <c:v>10</c:v>
                </c:pt>
                <c:pt idx="823" formatCode="General">
                  <c:v>10</c:v>
                </c:pt>
                <c:pt idx="824" formatCode="General">
                  <c:v>10</c:v>
                </c:pt>
                <c:pt idx="825" formatCode="General">
                  <c:v>10</c:v>
                </c:pt>
                <c:pt idx="826" formatCode="General">
                  <c:v>8</c:v>
                </c:pt>
                <c:pt idx="827" formatCode="General">
                  <c:v>20</c:v>
                </c:pt>
                <c:pt idx="828" formatCode="General">
                  <c:v>21</c:v>
                </c:pt>
                <c:pt idx="829" formatCode="General">
                  <c:v>21</c:v>
                </c:pt>
                <c:pt idx="830" formatCode="General">
                  <c:v>19</c:v>
                </c:pt>
                <c:pt idx="831" formatCode="General">
                  <c:v>20</c:v>
                </c:pt>
                <c:pt idx="832" formatCode="General">
                  <c:v>21</c:v>
                </c:pt>
                <c:pt idx="833" formatCode="General">
                  <c:v>20</c:v>
                </c:pt>
                <c:pt idx="834" formatCode="General">
                  <c:v>26</c:v>
                </c:pt>
                <c:pt idx="835" formatCode="General">
                  <c:v>0</c:v>
                </c:pt>
                <c:pt idx="836" formatCode="General">
                  <c:v>19</c:v>
                </c:pt>
                <c:pt idx="837" formatCode="General">
                  <c:v>24</c:v>
                </c:pt>
                <c:pt idx="838" formatCode="General">
                  <c:v>11</c:v>
                </c:pt>
                <c:pt idx="839" formatCode="General">
                  <c:v>11</c:v>
                </c:pt>
                <c:pt idx="840" formatCode="General">
                  <c:v>15</c:v>
                </c:pt>
                <c:pt idx="841" formatCode="General">
                  <c:v>11</c:v>
                </c:pt>
                <c:pt idx="842" formatCode="General">
                  <c:v>30</c:v>
                </c:pt>
                <c:pt idx="843" formatCode="General">
                  <c:v>14</c:v>
                </c:pt>
                <c:pt idx="844" formatCode="General">
                  <c:v>13</c:v>
                </c:pt>
                <c:pt idx="845" formatCode="General">
                  <c:v>11</c:v>
                </c:pt>
                <c:pt idx="846" formatCode="General">
                  <c:v>12</c:v>
                </c:pt>
                <c:pt idx="847" formatCode="General">
                  <c:v>6</c:v>
                </c:pt>
                <c:pt idx="848" formatCode="General">
                  <c:v>13</c:v>
                </c:pt>
                <c:pt idx="849" formatCode="General">
                  <c:v>36</c:v>
                </c:pt>
                <c:pt idx="850" formatCode="General">
                  <c:v>0</c:v>
                </c:pt>
                <c:pt idx="851" formatCode="General">
                  <c:v>37</c:v>
                </c:pt>
                <c:pt idx="852" formatCode="General">
                  <c:v>34</c:v>
                </c:pt>
                <c:pt idx="853" formatCode="General">
                  <c:v>0</c:v>
                </c:pt>
                <c:pt idx="854" formatCode="General">
                  <c:v>36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9</c:v>
                </c:pt>
                <c:pt idx="859" formatCode="General">
                  <c:v>16</c:v>
                </c:pt>
                <c:pt idx="860" formatCode="General">
                  <c:v>5</c:v>
                </c:pt>
                <c:pt idx="861" formatCode="General">
                  <c:v>7</c:v>
                </c:pt>
                <c:pt idx="862" formatCode="General">
                  <c:v>12</c:v>
                </c:pt>
                <c:pt idx="863" formatCode="General">
                  <c:v>19</c:v>
                </c:pt>
                <c:pt idx="864" formatCode="General">
                  <c:v>18</c:v>
                </c:pt>
                <c:pt idx="865" formatCode="General">
                  <c:v>0</c:v>
                </c:pt>
                <c:pt idx="866" formatCode="General">
                  <c:v>12</c:v>
                </c:pt>
                <c:pt idx="867" formatCode="General">
                  <c:v>22</c:v>
                </c:pt>
                <c:pt idx="868" formatCode="General">
                  <c:v>7</c:v>
                </c:pt>
                <c:pt idx="869" formatCode="General">
                  <c:v>23</c:v>
                </c:pt>
                <c:pt idx="870" formatCode="General">
                  <c:v>13</c:v>
                </c:pt>
                <c:pt idx="871" formatCode="General">
                  <c:v>8</c:v>
                </c:pt>
                <c:pt idx="872" formatCode="General">
                  <c:v>34</c:v>
                </c:pt>
                <c:pt idx="873" formatCode="General">
                  <c:v>4</c:v>
                </c:pt>
                <c:pt idx="874" formatCode="General">
                  <c:v>8</c:v>
                </c:pt>
                <c:pt idx="875" formatCode="General">
                  <c:v>10</c:v>
                </c:pt>
                <c:pt idx="876" formatCode="General">
                  <c:v>21</c:v>
                </c:pt>
                <c:pt idx="877" formatCode="General">
                  <c:v>19</c:v>
                </c:pt>
                <c:pt idx="878" formatCode="General">
                  <c:v>8</c:v>
                </c:pt>
                <c:pt idx="879" formatCode="General">
                  <c:v>6</c:v>
                </c:pt>
                <c:pt idx="880" formatCode="General">
                  <c:v>12</c:v>
                </c:pt>
                <c:pt idx="881" formatCode="General">
                  <c:v>22</c:v>
                </c:pt>
                <c:pt idx="882" formatCode="General">
                  <c:v>11</c:v>
                </c:pt>
                <c:pt idx="883" formatCode="General">
                  <c:v>5</c:v>
                </c:pt>
                <c:pt idx="884" formatCode="General">
                  <c:v>21</c:v>
                </c:pt>
                <c:pt idx="885" formatCode="General">
                  <c:v>21</c:v>
                </c:pt>
                <c:pt idx="886" formatCode="General">
                  <c:v>17</c:v>
                </c:pt>
                <c:pt idx="887" formatCode="General">
                  <c:v>20</c:v>
                </c:pt>
                <c:pt idx="888" formatCode="General">
                  <c:v>23</c:v>
                </c:pt>
                <c:pt idx="889" formatCode="General">
                  <c:v>23</c:v>
                </c:pt>
                <c:pt idx="890" formatCode="General">
                  <c:v>15</c:v>
                </c:pt>
                <c:pt idx="891" formatCode="General">
                  <c:v>7</c:v>
                </c:pt>
                <c:pt idx="892" formatCode="General">
                  <c:v>0</c:v>
                </c:pt>
                <c:pt idx="893" formatCode="General">
                  <c:v>14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9</c:v>
                </c:pt>
                <c:pt idx="898" formatCode="General">
                  <c:v>13</c:v>
                </c:pt>
                <c:pt idx="899" formatCode="General">
                  <c:v>39</c:v>
                </c:pt>
                <c:pt idx="900" formatCode="General">
                  <c:v>0</c:v>
                </c:pt>
                <c:pt idx="901" formatCode="General">
                  <c:v>58</c:v>
                </c:pt>
                <c:pt idx="902" formatCode="General">
                  <c:v>28</c:v>
                </c:pt>
                <c:pt idx="903" formatCode="General">
                  <c:v>77</c:v>
                </c:pt>
                <c:pt idx="904" formatCode="General">
                  <c:v>30</c:v>
                </c:pt>
                <c:pt idx="905" formatCode="General">
                  <c:v>37</c:v>
                </c:pt>
                <c:pt idx="906" formatCode="General">
                  <c:v>16</c:v>
                </c:pt>
                <c:pt idx="907" formatCode="General">
                  <c:v>11</c:v>
                </c:pt>
                <c:pt idx="908" formatCode="General">
                  <c:v>0</c:v>
                </c:pt>
                <c:pt idx="909" formatCode="General">
                  <c:v>20</c:v>
                </c:pt>
                <c:pt idx="910" formatCode="General">
                  <c:v>25</c:v>
                </c:pt>
                <c:pt idx="911" formatCode="General">
                  <c:v>45</c:v>
                </c:pt>
                <c:pt idx="912" formatCode="General">
                  <c:v>26</c:v>
                </c:pt>
                <c:pt idx="913" formatCode="General">
                  <c:v>40</c:v>
                </c:pt>
                <c:pt idx="914" formatCode="General">
                  <c:v>41</c:v>
                </c:pt>
                <c:pt idx="915" formatCode="General">
                  <c:v>45</c:v>
                </c:pt>
                <c:pt idx="916" formatCode="General">
                  <c:v>0</c:v>
                </c:pt>
                <c:pt idx="917" formatCode="General">
                  <c:v>45</c:v>
                </c:pt>
                <c:pt idx="918" formatCode="General">
                  <c:v>34</c:v>
                </c:pt>
                <c:pt idx="919" formatCode="General">
                  <c:v>0</c:v>
                </c:pt>
                <c:pt idx="920" formatCode="General">
                  <c:v>60</c:v>
                </c:pt>
                <c:pt idx="921" formatCode="General">
                  <c:v>56</c:v>
                </c:pt>
                <c:pt idx="922" formatCode="General">
                  <c:v>0</c:v>
                </c:pt>
                <c:pt idx="923" formatCode="General">
                  <c:v>20</c:v>
                </c:pt>
                <c:pt idx="924" formatCode="General">
                  <c:v>12</c:v>
                </c:pt>
                <c:pt idx="925" formatCode="General">
                  <c:v>5</c:v>
                </c:pt>
                <c:pt idx="926" formatCode="General">
                  <c:v>10</c:v>
                </c:pt>
                <c:pt idx="927" formatCode="General">
                  <c:v>10</c:v>
                </c:pt>
                <c:pt idx="928" formatCode="General">
                  <c:v>5</c:v>
                </c:pt>
                <c:pt idx="929" formatCode="General">
                  <c:v>0</c:v>
                </c:pt>
                <c:pt idx="930" formatCode="General">
                  <c:v>7</c:v>
                </c:pt>
                <c:pt idx="931" formatCode="General">
                  <c:v>5</c:v>
                </c:pt>
                <c:pt idx="932" formatCode="General">
                  <c:v>5</c:v>
                </c:pt>
                <c:pt idx="933" formatCode="General">
                  <c:v>5</c:v>
                </c:pt>
                <c:pt idx="934" formatCode="General">
                  <c:v>5</c:v>
                </c:pt>
                <c:pt idx="935" formatCode="General">
                  <c:v>5</c:v>
                </c:pt>
                <c:pt idx="936" formatCode="General">
                  <c:v>23</c:v>
                </c:pt>
                <c:pt idx="937" formatCode="General">
                  <c:v>12</c:v>
                </c:pt>
                <c:pt idx="938" formatCode="General">
                  <c:v>17</c:v>
                </c:pt>
                <c:pt idx="939" formatCode="General">
                  <c:v>18</c:v>
                </c:pt>
                <c:pt idx="940" formatCode="General">
                  <c:v>30</c:v>
                </c:pt>
                <c:pt idx="941" formatCode="General">
                  <c:v>19</c:v>
                </c:pt>
                <c:pt idx="942" formatCode="General">
                  <c:v>10</c:v>
                </c:pt>
                <c:pt idx="943" formatCode="General">
                  <c:v>13</c:v>
                </c:pt>
                <c:pt idx="944" formatCode="General">
                  <c:v>11</c:v>
                </c:pt>
                <c:pt idx="945" formatCode="General">
                  <c:v>16</c:v>
                </c:pt>
                <c:pt idx="946" formatCode="General">
                  <c:v>20</c:v>
                </c:pt>
                <c:pt idx="947" formatCode="General">
                  <c:v>0</c:v>
                </c:pt>
                <c:pt idx="948" formatCode="General">
                  <c:v>11</c:v>
                </c:pt>
                <c:pt idx="949" formatCode="General">
                  <c:v>16</c:v>
                </c:pt>
                <c:pt idx="950" formatCode="General">
                  <c:v>24</c:v>
                </c:pt>
                <c:pt idx="951" formatCode="General">
                  <c:v>12</c:v>
                </c:pt>
                <c:pt idx="952" formatCode="General">
                  <c:v>31</c:v>
                </c:pt>
                <c:pt idx="953" formatCode="General">
                  <c:v>0</c:v>
                </c:pt>
                <c:pt idx="954" formatCode="General">
                  <c:v>17</c:v>
                </c:pt>
                <c:pt idx="955" formatCode="General">
                  <c:v>15</c:v>
                </c:pt>
                <c:pt idx="956" formatCode="General">
                  <c:v>12</c:v>
                </c:pt>
                <c:pt idx="957" formatCode="General">
                  <c:v>36</c:v>
                </c:pt>
                <c:pt idx="958" formatCode="General">
                  <c:v>14</c:v>
                </c:pt>
                <c:pt idx="959" formatCode="General">
                  <c:v>26</c:v>
                </c:pt>
                <c:pt idx="960" formatCode="General">
                  <c:v>23</c:v>
                </c:pt>
                <c:pt idx="961" formatCode="General">
                  <c:v>26</c:v>
                </c:pt>
                <c:pt idx="962" formatCode="General">
                  <c:v>12</c:v>
                </c:pt>
                <c:pt idx="963" formatCode="General">
                  <c:v>13</c:v>
                </c:pt>
                <c:pt idx="964" formatCode="General">
                  <c:v>14</c:v>
                </c:pt>
                <c:pt idx="965" formatCode="General">
                  <c:v>12</c:v>
                </c:pt>
                <c:pt idx="966" formatCode="General">
                  <c:v>23</c:v>
                </c:pt>
                <c:pt idx="967" formatCode="General">
                  <c:v>43</c:v>
                </c:pt>
                <c:pt idx="968" formatCode="General">
                  <c:v>31</c:v>
                </c:pt>
                <c:pt idx="969" formatCode="General">
                  <c:v>35</c:v>
                </c:pt>
                <c:pt idx="970" formatCode="General">
                  <c:v>32</c:v>
                </c:pt>
                <c:pt idx="971" formatCode="General">
                  <c:v>0</c:v>
                </c:pt>
                <c:pt idx="972" formatCode="General">
                  <c:v>22</c:v>
                </c:pt>
                <c:pt idx="973" formatCode="General">
                  <c:v>25</c:v>
                </c:pt>
                <c:pt idx="974" formatCode="General">
                  <c:v>20</c:v>
                </c:pt>
                <c:pt idx="975" formatCode="General">
                  <c:v>26</c:v>
                </c:pt>
                <c:pt idx="976" formatCode="General">
                  <c:v>23</c:v>
                </c:pt>
                <c:pt idx="977" formatCode="General">
                  <c:v>29</c:v>
                </c:pt>
                <c:pt idx="978" formatCode="General">
                  <c:v>19</c:v>
                </c:pt>
                <c:pt idx="979" formatCode="General">
                  <c:v>18</c:v>
                </c:pt>
                <c:pt idx="980" formatCode="General">
                  <c:v>12</c:v>
                </c:pt>
                <c:pt idx="981" formatCode="General">
                  <c:v>24</c:v>
                </c:pt>
                <c:pt idx="982" formatCode="General">
                  <c:v>12</c:v>
                </c:pt>
                <c:pt idx="983" formatCode="General">
                  <c:v>17</c:v>
                </c:pt>
                <c:pt idx="984" formatCode="General">
                  <c:v>0</c:v>
                </c:pt>
                <c:pt idx="985" formatCode="General">
                  <c:v>12</c:v>
                </c:pt>
                <c:pt idx="986" formatCode="General">
                  <c:v>24</c:v>
                </c:pt>
                <c:pt idx="987" formatCode="General">
                  <c:v>22</c:v>
                </c:pt>
                <c:pt idx="988" formatCode="General">
                  <c:v>14</c:v>
                </c:pt>
                <c:pt idx="989" formatCode="General">
                  <c:v>30</c:v>
                </c:pt>
                <c:pt idx="990" formatCode="General">
                  <c:v>11</c:v>
                </c:pt>
                <c:pt idx="991" formatCode="General">
                  <c:v>0</c:v>
                </c:pt>
                <c:pt idx="992" formatCode="General">
                  <c:v>19</c:v>
                </c:pt>
                <c:pt idx="993" formatCode="General">
                  <c:v>0</c:v>
                </c:pt>
                <c:pt idx="994" formatCode="General">
                  <c:v>28</c:v>
                </c:pt>
                <c:pt idx="995" formatCode="General">
                  <c:v>27</c:v>
                </c:pt>
                <c:pt idx="996" formatCode="General">
                  <c:v>23</c:v>
                </c:pt>
                <c:pt idx="997" formatCode="General">
                  <c:v>26</c:v>
                </c:pt>
                <c:pt idx="998" formatCode="General">
                  <c:v>39</c:v>
                </c:pt>
                <c:pt idx="999" formatCode="General">
                  <c:v>0</c:v>
                </c:pt>
                <c:pt idx="1000" formatCode="General">
                  <c:v>21</c:v>
                </c:pt>
                <c:pt idx="1001" formatCode="General">
                  <c:v>34</c:v>
                </c:pt>
                <c:pt idx="1002" formatCode="General">
                  <c:v>21</c:v>
                </c:pt>
                <c:pt idx="1003" formatCode="General">
                  <c:v>28</c:v>
                </c:pt>
                <c:pt idx="1004" formatCode="General">
                  <c:v>0</c:v>
                </c:pt>
                <c:pt idx="1005" formatCode="General">
                  <c:v>48</c:v>
                </c:pt>
                <c:pt idx="1006" formatCode="General">
                  <c:v>32</c:v>
                </c:pt>
                <c:pt idx="1007" formatCode="General">
                  <c:v>28</c:v>
                </c:pt>
                <c:pt idx="1008" formatCode="General">
                  <c:v>17</c:v>
                </c:pt>
                <c:pt idx="1009" formatCode="General">
                  <c:v>0</c:v>
                </c:pt>
                <c:pt idx="1010" formatCode="General">
                  <c:v>29</c:v>
                </c:pt>
                <c:pt idx="1011" formatCode="General">
                  <c:v>32</c:v>
                </c:pt>
                <c:pt idx="1012" formatCode="General">
                  <c:v>29</c:v>
                </c:pt>
                <c:pt idx="1013" formatCode="General">
                  <c:v>0</c:v>
                </c:pt>
                <c:pt idx="1014" formatCode="General">
                  <c:v>27</c:v>
                </c:pt>
                <c:pt idx="1015" formatCode="General">
                  <c:v>0</c:v>
                </c:pt>
                <c:pt idx="1016" formatCode="General">
                  <c:v>28</c:v>
                </c:pt>
                <c:pt idx="1017" formatCode="General">
                  <c:v>0</c:v>
                </c:pt>
                <c:pt idx="1018" formatCode="General">
                  <c:v>55</c:v>
                </c:pt>
                <c:pt idx="1019" formatCode="General">
                  <c:v>55</c:v>
                </c:pt>
                <c:pt idx="1020" formatCode="General">
                  <c:v>56</c:v>
                </c:pt>
                <c:pt idx="1021" formatCode="General">
                  <c:v>38</c:v>
                </c:pt>
                <c:pt idx="1022" formatCode="General">
                  <c:v>35</c:v>
                </c:pt>
                <c:pt idx="1023" formatCode="General">
                  <c:v>70</c:v>
                </c:pt>
                <c:pt idx="1024" formatCode="General">
                  <c:v>58</c:v>
                </c:pt>
                <c:pt idx="1025" formatCode="General">
                  <c:v>0</c:v>
                </c:pt>
                <c:pt idx="1026" formatCode="General">
                  <c:v>38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11</c:v>
                </c:pt>
                <c:pt idx="1033" formatCode="General">
                  <c:v>13</c:v>
                </c:pt>
                <c:pt idx="1034" formatCode="General">
                  <c:v>23</c:v>
                </c:pt>
                <c:pt idx="1035" formatCode="General">
                  <c:v>26</c:v>
                </c:pt>
                <c:pt idx="1036" formatCode="General">
                  <c:v>11</c:v>
                </c:pt>
                <c:pt idx="1037" formatCode="General">
                  <c:v>19</c:v>
                </c:pt>
                <c:pt idx="1038" formatCode="General">
                  <c:v>10</c:v>
                </c:pt>
                <c:pt idx="1039" formatCode="General">
                  <c:v>28</c:v>
                </c:pt>
                <c:pt idx="1040" formatCode="General">
                  <c:v>18</c:v>
                </c:pt>
                <c:pt idx="1041" formatCode="General">
                  <c:v>22</c:v>
                </c:pt>
                <c:pt idx="1042" formatCode="General">
                  <c:v>11</c:v>
                </c:pt>
                <c:pt idx="1043" formatCode="General">
                  <c:v>37</c:v>
                </c:pt>
                <c:pt idx="1044" formatCode="General">
                  <c:v>19</c:v>
                </c:pt>
                <c:pt idx="1045" formatCode="General">
                  <c:v>7</c:v>
                </c:pt>
                <c:pt idx="1046" formatCode="General">
                  <c:v>4</c:v>
                </c:pt>
                <c:pt idx="1047" formatCode="General">
                  <c:v>14</c:v>
                </c:pt>
                <c:pt idx="1048" formatCode="General">
                  <c:v>12</c:v>
                </c:pt>
                <c:pt idx="1049" formatCode="General">
                  <c:v>15</c:v>
                </c:pt>
                <c:pt idx="1050" formatCode="General">
                  <c:v>14</c:v>
                </c:pt>
                <c:pt idx="1051" formatCode="General">
                  <c:v>14</c:v>
                </c:pt>
                <c:pt idx="1052" formatCode="General">
                  <c:v>14</c:v>
                </c:pt>
                <c:pt idx="1053" formatCode="General">
                  <c:v>15</c:v>
                </c:pt>
                <c:pt idx="1054" formatCode="General">
                  <c:v>15</c:v>
                </c:pt>
                <c:pt idx="1055" formatCode="General">
                  <c:v>15</c:v>
                </c:pt>
                <c:pt idx="1056" formatCode="General">
                  <c:v>13</c:v>
                </c:pt>
                <c:pt idx="1057" formatCode="General">
                  <c:v>13</c:v>
                </c:pt>
                <c:pt idx="1058" formatCode="General">
                  <c:v>14</c:v>
                </c:pt>
                <c:pt idx="1059" formatCode="General">
                  <c:v>15</c:v>
                </c:pt>
                <c:pt idx="1060" formatCode="General">
                  <c:v>0</c:v>
                </c:pt>
                <c:pt idx="1061" formatCode="General">
                  <c:v>25</c:v>
                </c:pt>
                <c:pt idx="1062" formatCode="General">
                  <c:v>23</c:v>
                </c:pt>
                <c:pt idx="1063" formatCode="General">
                  <c:v>22</c:v>
                </c:pt>
                <c:pt idx="1064" formatCode="General">
                  <c:v>18</c:v>
                </c:pt>
                <c:pt idx="1065" formatCode="General">
                  <c:v>36</c:v>
                </c:pt>
                <c:pt idx="1066" formatCode="General">
                  <c:v>27</c:v>
                </c:pt>
                <c:pt idx="1067" formatCode="General">
                  <c:v>25</c:v>
                </c:pt>
                <c:pt idx="1068" formatCode="General">
                  <c:v>9</c:v>
                </c:pt>
                <c:pt idx="1069" formatCode="General">
                  <c:v>9</c:v>
                </c:pt>
                <c:pt idx="1070" formatCode="General">
                  <c:v>9</c:v>
                </c:pt>
                <c:pt idx="1071" formatCode="General">
                  <c:v>8</c:v>
                </c:pt>
                <c:pt idx="1072" formatCode="General">
                  <c:v>9</c:v>
                </c:pt>
                <c:pt idx="1073" formatCode="General">
                  <c:v>0</c:v>
                </c:pt>
                <c:pt idx="1074" formatCode="General">
                  <c:v>9</c:v>
                </c:pt>
                <c:pt idx="1075" formatCode="General">
                  <c:v>10</c:v>
                </c:pt>
                <c:pt idx="1076" formatCode="General">
                  <c:v>10</c:v>
                </c:pt>
                <c:pt idx="1077" formatCode="General">
                  <c:v>9</c:v>
                </c:pt>
                <c:pt idx="1078" formatCode="General">
                  <c:v>9</c:v>
                </c:pt>
                <c:pt idx="1079" formatCode="General">
                  <c:v>13</c:v>
                </c:pt>
                <c:pt idx="1080" formatCode="General">
                  <c:v>9</c:v>
                </c:pt>
                <c:pt idx="1081" formatCode="General">
                  <c:v>9</c:v>
                </c:pt>
                <c:pt idx="1082" formatCode="General">
                  <c:v>9</c:v>
                </c:pt>
                <c:pt idx="1083" formatCode="General">
                  <c:v>9</c:v>
                </c:pt>
                <c:pt idx="1084" formatCode="General">
                  <c:v>15</c:v>
                </c:pt>
                <c:pt idx="1085" formatCode="General">
                  <c:v>21</c:v>
                </c:pt>
                <c:pt idx="1086" formatCode="General">
                  <c:v>21</c:v>
                </c:pt>
                <c:pt idx="1087" formatCode="General">
                  <c:v>20</c:v>
                </c:pt>
                <c:pt idx="1088" formatCode="General">
                  <c:v>19</c:v>
                </c:pt>
                <c:pt idx="1089" formatCode="General">
                  <c:v>20</c:v>
                </c:pt>
                <c:pt idx="1090" formatCode="General">
                  <c:v>20</c:v>
                </c:pt>
                <c:pt idx="1091" formatCode="General">
                  <c:v>21</c:v>
                </c:pt>
                <c:pt idx="1092" formatCode="General">
                  <c:v>74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20</c:v>
                </c:pt>
                <c:pt idx="1096" formatCode="General">
                  <c:v>15</c:v>
                </c:pt>
                <c:pt idx="1097" formatCode="General">
                  <c:v>10</c:v>
                </c:pt>
                <c:pt idx="1098" formatCode="General">
                  <c:v>15</c:v>
                </c:pt>
                <c:pt idx="1099" formatCode="General">
                  <c:v>10</c:v>
                </c:pt>
                <c:pt idx="1100" formatCode="General">
                  <c:v>22</c:v>
                </c:pt>
                <c:pt idx="1101" formatCode="General">
                  <c:v>15</c:v>
                </c:pt>
                <c:pt idx="1102" formatCode="General">
                  <c:v>12</c:v>
                </c:pt>
                <c:pt idx="1103" formatCode="General">
                  <c:v>13</c:v>
                </c:pt>
                <c:pt idx="1104" formatCode="General">
                  <c:v>13</c:v>
                </c:pt>
                <c:pt idx="1105" formatCode="General">
                  <c:v>6</c:v>
                </c:pt>
                <c:pt idx="1106" formatCode="General">
                  <c:v>17</c:v>
                </c:pt>
                <c:pt idx="1107" formatCode="General">
                  <c:v>37</c:v>
                </c:pt>
                <c:pt idx="1108" formatCode="General">
                  <c:v>45</c:v>
                </c:pt>
                <c:pt idx="1109" formatCode="General">
                  <c:v>38</c:v>
                </c:pt>
                <c:pt idx="1110" formatCode="General">
                  <c:v>36</c:v>
                </c:pt>
                <c:pt idx="1111" formatCode="General">
                  <c:v>45</c:v>
                </c:pt>
                <c:pt idx="1112" formatCode="General">
                  <c:v>37</c:v>
                </c:pt>
                <c:pt idx="1113" formatCode="General">
                  <c:v>0</c:v>
                </c:pt>
                <c:pt idx="1114" formatCode="General">
                  <c:v>23</c:v>
                </c:pt>
                <c:pt idx="1115" formatCode="General">
                  <c:v>0</c:v>
                </c:pt>
                <c:pt idx="1116" formatCode="General">
                  <c:v>15</c:v>
                </c:pt>
                <c:pt idx="1117" formatCode="General">
                  <c:v>16</c:v>
                </c:pt>
                <c:pt idx="1118" formatCode="General">
                  <c:v>5</c:v>
                </c:pt>
                <c:pt idx="1119" formatCode="General">
                  <c:v>8</c:v>
                </c:pt>
                <c:pt idx="1120" formatCode="General">
                  <c:v>22</c:v>
                </c:pt>
                <c:pt idx="1121" formatCode="General">
                  <c:v>19</c:v>
                </c:pt>
                <c:pt idx="1122" formatCode="General">
                  <c:v>22</c:v>
                </c:pt>
                <c:pt idx="1123" formatCode="General">
                  <c:v>0</c:v>
                </c:pt>
                <c:pt idx="1124" formatCode="General">
                  <c:v>15</c:v>
                </c:pt>
                <c:pt idx="1125" formatCode="General">
                  <c:v>22</c:v>
                </c:pt>
                <c:pt idx="1126" formatCode="General">
                  <c:v>7</c:v>
                </c:pt>
                <c:pt idx="1127" formatCode="General">
                  <c:v>23</c:v>
                </c:pt>
                <c:pt idx="1128" formatCode="General">
                  <c:v>10</c:v>
                </c:pt>
                <c:pt idx="1129" formatCode="General">
                  <c:v>6</c:v>
                </c:pt>
                <c:pt idx="1130" formatCode="General">
                  <c:v>22</c:v>
                </c:pt>
                <c:pt idx="1131" formatCode="General">
                  <c:v>5</c:v>
                </c:pt>
                <c:pt idx="1132" formatCode="General">
                  <c:v>12</c:v>
                </c:pt>
                <c:pt idx="1133" formatCode="General">
                  <c:v>10</c:v>
                </c:pt>
                <c:pt idx="1134" formatCode="General">
                  <c:v>21</c:v>
                </c:pt>
                <c:pt idx="1135" formatCode="General">
                  <c:v>24</c:v>
                </c:pt>
                <c:pt idx="1136" formatCode="General">
                  <c:v>14</c:v>
                </c:pt>
                <c:pt idx="1137" formatCode="General">
                  <c:v>8</c:v>
                </c:pt>
                <c:pt idx="1138" formatCode="General">
                  <c:v>14</c:v>
                </c:pt>
                <c:pt idx="1139" formatCode="General">
                  <c:v>25</c:v>
                </c:pt>
                <c:pt idx="1140" formatCode="General">
                  <c:v>8</c:v>
                </c:pt>
                <c:pt idx="1141" formatCode="General">
                  <c:v>5</c:v>
                </c:pt>
                <c:pt idx="1142" formatCode="General">
                  <c:v>23</c:v>
                </c:pt>
                <c:pt idx="1143" formatCode="General">
                  <c:v>21</c:v>
                </c:pt>
                <c:pt idx="1144" formatCode="General">
                  <c:v>14</c:v>
                </c:pt>
                <c:pt idx="1145" formatCode="General">
                  <c:v>20</c:v>
                </c:pt>
                <c:pt idx="1146" formatCode="General">
                  <c:v>28</c:v>
                </c:pt>
                <c:pt idx="1147" formatCode="General">
                  <c:v>22</c:v>
                </c:pt>
                <c:pt idx="1148" formatCode="General">
                  <c:v>14</c:v>
                </c:pt>
                <c:pt idx="1149" formatCode="General">
                  <c:v>7</c:v>
                </c:pt>
                <c:pt idx="1150" formatCode="General">
                  <c:v>18</c:v>
                </c:pt>
                <c:pt idx="1151" formatCode="General">
                  <c:v>14</c:v>
                </c:pt>
                <c:pt idx="1152" formatCode="General">
                  <c:v>31</c:v>
                </c:pt>
                <c:pt idx="1153" formatCode="General">
                  <c:v>23</c:v>
                </c:pt>
                <c:pt idx="1154" formatCode="General">
                  <c:v>18</c:v>
                </c:pt>
                <c:pt idx="1155" formatCode="General">
                  <c:v>8</c:v>
                </c:pt>
                <c:pt idx="1156" formatCode="General">
                  <c:v>13</c:v>
                </c:pt>
                <c:pt idx="1157" formatCode="General">
                  <c:v>40</c:v>
                </c:pt>
                <c:pt idx="1158" formatCode="General">
                  <c:v>0</c:v>
                </c:pt>
                <c:pt idx="1159" formatCode="General">
                  <c:v>55</c:v>
                </c:pt>
                <c:pt idx="1160" formatCode="General">
                  <c:v>20</c:v>
                </c:pt>
                <c:pt idx="1161" formatCode="General">
                  <c:v>53</c:v>
                </c:pt>
                <c:pt idx="1162" formatCode="General">
                  <c:v>31</c:v>
                </c:pt>
                <c:pt idx="1163" formatCode="General">
                  <c:v>38</c:v>
                </c:pt>
                <c:pt idx="1164" formatCode="General">
                  <c:v>15</c:v>
                </c:pt>
                <c:pt idx="1165" formatCode="General">
                  <c:v>11</c:v>
                </c:pt>
                <c:pt idx="1166" formatCode="General">
                  <c:v>0</c:v>
                </c:pt>
                <c:pt idx="1167" formatCode="General">
                  <c:v>25</c:v>
                </c:pt>
                <c:pt idx="1168" formatCode="General">
                  <c:v>25</c:v>
                </c:pt>
                <c:pt idx="1169" formatCode="General">
                  <c:v>48</c:v>
                </c:pt>
                <c:pt idx="1170" formatCode="General">
                  <c:v>23</c:v>
                </c:pt>
                <c:pt idx="1171" formatCode="General">
                  <c:v>42</c:v>
                </c:pt>
                <c:pt idx="1172" formatCode="General">
                  <c:v>52</c:v>
                </c:pt>
                <c:pt idx="1173" formatCode="General">
                  <c:v>62</c:v>
                </c:pt>
                <c:pt idx="1174" formatCode="General">
                  <c:v>0</c:v>
                </c:pt>
                <c:pt idx="1175" formatCode="General">
                  <c:v>41</c:v>
                </c:pt>
                <c:pt idx="1176" formatCode="General">
                  <c:v>35</c:v>
                </c:pt>
                <c:pt idx="1177" formatCode="General">
                  <c:v>0</c:v>
                </c:pt>
                <c:pt idx="1178" formatCode="General">
                  <c:v>58</c:v>
                </c:pt>
                <c:pt idx="1179" formatCode="General">
                  <c:v>56</c:v>
                </c:pt>
                <c:pt idx="1180" formatCode="General">
                  <c:v>0</c:v>
                </c:pt>
                <c:pt idx="1181" formatCode="General">
                  <c:v>13</c:v>
                </c:pt>
                <c:pt idx="1182" formatCode="General">
                  <c:v>11</c:v>
                </c:pt>
                <c:pt idx="1183" formatCode="General">
                  <c:v>5</c:v>
                </c:pt>
                <c:pt idx="1184" formatCode="General">
                  <c:v>10</c:v>
                </c:pt>
                <c:pt idx="1185" formatCode="General">
                  <c:v>13</c:v>
                </c:pt>
                <c:pt idx="1186" formatCode="General">
                  <c:v>5</c:v>
                </c:pt>
                <c:pt idx="1187" formatCode="General">
                  <c:v>13</c:v>
                </c:pt>
                <c:pt idx="1188" formatCode="General">
                  <c:v>8</c:v>
                </c:pt>
                <c:pt idx="1189" formatCode="General">
                  <c:v>5</c:v>
                </c:pt>
                <c:pt idx="1190" formatCode="General">
                  <c:v>5</c:v>
                </c:pt>
                <c:pt idx="1191" formatCode="General">
                  <c:v>5</c:v>
                </c:pt>
                <c:pt idx="1192" formatCode="General">
                  <c:v>8</c:v>
                </c:pt>
                <c:pt idx="1193" formatCode="General">
                  <c:v>5</c:v>
                </c:pt>
                <c:pt idx="1194" formatCode="General">
                  <c:v>24</c:v>
                </c:pt>
                <c:pt idx="1195" formatCode="General">
                  <c:v>12</c:v>
                </c:pt>
                <c:pt idx="1196" formatCode="General">
                  <c:v>18</c:v>
                </c:pt>
                <c:pt idx="1197" formatCode="General">
                  <c:v>17</c:v>
                </c:pt>
                <c:pt idx="1198" formatCode="General">
                  <c:v>30</c:v>
                </c:pt>
                <c:pt idx="1199" formatCode="General">
                  <c:v>0</c:v>
                </c:pt>
                <c:pt idx="1200" formatCode="General">
                  <c:v>10</c:v>
                </c:pt>
                <c:pt idx="1201" formatCode="General">
                  <c:v>13</c:v>
                </c:pt>
                <c:pt idx="1202" formatCode="General">
                  <c:v>13</c:v>
                </c:pt>
                <c:pt idx="1203" formatCode="General">
                  <c:v>17</c:v>
                </c:pt>
                <c:pt idx="1204" formatCode="General">
                  <c:v>21</c:v>
                </c:pt>
                <c:pt idx="1205" formatCode="General">
                  <c:v>0</c:v>
                </c:pt>
                <c:pt idx="1206" formatCode="General">
                  <c:v>13</c:v>
                </c:pt>
                <c:pt idx="1207" formatCode="General">
                  <c:v>17</c:v>
                </c:pt>
                <c:pt idx="1208" formatCode="General">
                  <c:v>25</c:v>
                </c:pt>
                <c:pt idx="1209" formatCode="General">
                  <c:v>9</c:v>
                </c:pt>
                <c:pt idx="1210" formatCode="General">
                  <c:v>30</c:v>
                </c:pt>
                <c:pt idx="1211" formatCode="General">
                  <c:v>0</c:v>
                </c:pt>
                <c:pt idx="1212" formatCode="General">
                  <c:v>23</c:v>
                </c:pt>
                <c:pt idx="1213" formatCode="General">
                  <c:v>15</c:v>
                </c:pt>
                <c:pt idx="1214" formatCode="General">
                  <c:v>13</c:v>
                </c:pt>
                <c:pt idx="1215" formatCode="General">
                  <c:v>36</c:v>
                </c:pt>
                <c:pt idx="1216" formatCode="General">
                  <c:v>13</c:v>
                </c:pt>
                <c:pt idx="1217" formatCode="General">
                  <c:v>26</c:v>
                </c:pt>
                <c:pt idx="1218" formatCode="General">
                  <c:v>22</c:v>
                </c:pt>
                <c:pt idx="1219" formatCode="General">
                  <c:v>27</c:v>
                </c:pt>
                <c:pt idx="1220" formatCode="General">
                  <c:v>12</c:v>
                </c:pt>
                <c:pt idx="1221" formatCode="General">
                  <c:v>13</c:v>
                </c:pt>
                <c:pt idx="1222" formatCode="General">
                  <c:v>15</c:v>
                </c:pt>
                <c:pt idx="1223" formatCode="General">
                  <c:v>13</c:v>
                </c:pt>
                <c:pt idx="1224" formatCode="General">
                  <c:v>26</c:v>
                </c:pt>
                <c:pt idx="1225" formatCode="General">
                  <c:v>36</c:v>
                </c:pt>
                <c:pt idx="1226" formatCode="General">
                  <c:v>24</c:v>
                </c:pt>
                <c:pt idx="1227" formatCode="General">
                  <c:v>34</c:v>
                </c:pt>
                <c:pt idx="1228" formatCode="General">
                  <c:v>33</c:v>
                </c:pt>
                <c:pt idx="1229" formatCode="General">
                  <c:v>0</c:v>
                </c:pt>
                <c:pt idx="1230" formatCode="General">
                  <c:v>20</c:v>
                </c:pt>
                <c:pt idx="1231" formatCode="General">
                  <c:v>25</c:v>
                </c:pt>
                <c:pt idx="1232" formatCode="General">
                  <c:v>20</c:v>
                </c:pt>
                <c:pt idx="1233" formatCode="General">
                  <c:v>25</c:v>
                </c:pt>
                <c:pt idx="1234" formatCode="General">
                  <c:v>24</c:v>
                </c:pt>
                <c:pt idx="1235" formatCode="General">
                  <c:v>28</c:v>
                </c:pt>
                <c:pt idx="1236" formatCode="General">
                  <c:v>18</c:v>
                </c:pt>
                <c:pt idx="1237" formatCode="General">
                  <c:v>18</c:v>
                </c:pt>
                <c:pt idx="1238" formatCode="General">
                  <c:v>0</c:v>
                </c:pt>
                <c:pt idx="1239" formatCode="General">
                  <c:v>23</c:v>
                </c:pt>
                <c:pt idx="1240" formatCode="General">
                  <c:v>15</c:v>
                </c:pt>
                <c:pt idx="1241" formatCode="General">
                  <c:v>12</c:v>
                </c:pt>
                <c:pt idx="1242" formatCode="General">
                  <c:v>17</c:v>
                </c:pt>
                <c:pt idx="1243" formatCode="General">
                  <c:v>0</c:v>
                </c:pt>
                <c:pt idx="1244" formatCode="General">
                  <c:v>25</c:v>
                </c:pt>
                <c:pt idx="1245" formatCode="General">
                  <c:v>29</c:v>
                </c:pt>
                <c:pt idx="1246" formatCode="General">
                  <c:v>15</c:v>
                </c:pt>
                <c:pt idx="1247" formatCode="General">
                  <c:v>21</c:v>
                </c:pt>
                <c:pt idx="1248" formatCode="General">
                  <c:v>12</c:v>
                </c:pt>
                <c:pt idx="1249" formatCode="General">
                  <c:v>0</c:v>
                </c:pt>
                <c:pt idx="1250" formatCode="General">
                  <c:v>22</c:v>
                </c:pt>
                <c:pt idx="1251" formatCode="General">
                  <c:v>0</c:v>
                </c:pt>
                <c:pt idx="1252" formatCode="General">
                  <c:v>26</c:v>
                </c:pt>
                <c:pt idx="1253" formatCode="General">
                  <c:v>27</c:v>
                </c:pt>
                <c:pt idx="1254" formatCode="General">
                  <c:v>23</c:v>
                </c:pt>
                <c:pt idx="1255" formatCode="General">
                  <c:v>30</c:v>
                </c:pt>
                <c:pt idx="1256" formatCode="General">
                  <c:v>37</c:v>
                </c:pt>
                <c:pt idx="1257" formatCode="General">
                  <c:v>32</c:v>
                </c:pt>
                <c:pt idx="1258" formatCode="General">
                  <c:v>22</c:v>
                </c:pt>
                <c:pt idx="1259" formatCode="General">
                  <c:v>36</c:v>
                </c:pt>
                <c:pt idx="1260" formatCode="General">
                  <c:v>23</c:v>
                </c:pt>
                <c:pt idx="1261" formatCode="General">
                  <c:v>28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27</c:v>
                </c:pt>
                <c:pt idx="1265" formatCode="General">
                  <c:v>29</c:v>
                </c:pt>
                <c:pt idx="1266" formatCode="General">
                  <c:v>17</c:v>
                </c:pt>
                <c:pt idx="1267" formatCode="General">
                  <c:v>0</c:v>
                </c:pt>
                <c:pt idx="1268" formatCode="General">
                  <c:v>29</c:v>
                </c:pt>
                <c:pt idx="1269" formatCode="General">
                  <c:v>33</c:v>
                </c:pt>
                <c:pt idx="1270" formatCode="General">
                  <c:v>30</c:v>
                </c:pt>
                <c:pt idx="1271" formatCode="General">
                  <c:v>0</c:v>
                </c:pt>
                <c:pt idx="1272" formatCode="General">
                  <c:v>27</c:v>
                </c:pt>
                <c:pt idx="1273" formatCode="General">
                  <c:v>0</c:v>
                </c:pt>
                <c:pt idx="1274" formatCode="General">
                  <c:v>29</c:v>
                </c:pt>
                <c:pt idx="1275" formatCode="General">
                  <c:v>0</c:v>
                </c:pt>
                <c:pt idx="1276" formatCode="General">
                  <c:v>55</c:v>
                </c:pt>
                <c:pt idx="1277" formatCode="General">
                  <c:v>58</c:v>
                </c:pt>
                <c:pt idx="1278" formatCode="General">
                  <c:v>55</c:v>
                </c:pt>
                <c:pt idx="1279" formatCode="General">
                  <c:v>17</c:v>
                </c:pt>
                <c:pt idx="1280" formatCode="General">
                  <c:v>43</c:v>
                </c:pt>
                <c:pt idx="1281" formatCode="General">
                  <c:v>56</c:v>
                </c:pt>
                <c:pt idx="1282" formatCode="General">
                  <c:v>56</c:v>
                </c:pt>
                <c:pt idx="1283" formatCode="General">
                  <c:v>0</c:v>
                </c:pt>
                <c:pt idx="1284" formatCode="General">
                  <c:v>37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xVal>
          <c:yVal>
            <c:numRef>
              <c:f>'Aggregated Data'!$L$3:$L$1292</c:f>
              <c:numCache>
                <c:formatCode>0</c:formatCode>
                <c:ptCount val="1290"/>
                <c:pt idx="0">
                  <c:v>0</c:v>
                </c:pt>
                <c:pt idx="1">
                  <c:v>48.75</c:v>
                </c:pt>
                <c:pt idx="2">
                  <c:v>0</c:v>
                </c:pt>
                <c:pt idx="3">
                  <c:v>92.461538461538453</c:v>
                </c:pt>
                <c:pt idx="4">
                  <c:v>0</c:v>
                </c:pt>
                <c:pt idx="5">
                  <c:v>73.615384615384613</c:v>
                </c:pt>
                <c:pt idx="6">
                  <c:v>102</c:v>
                </c:pt>
                <c:pt idx="7">
                  <c:v>78.641025641025635</c:v>
                </c:pt>
                <c:pt idx="8">
                  <c:v>0</c:v>
                </c:pt>
                <c:pt idx="9">
                  <c:v>0</c:v>
                </c:pt>
                <c:pt idx="10">
                  <c:v>46.25</c:v>
                </c:pt>
                <c:pt idx="11">
                  <c:v>110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66.07692307692308</c:v>
                </c:pt>
                <c:pt idx="17">
                  <c:v>69.84615384615384</c:v>
                </c:pt>
                <c:pt idx="18">
                  <c:v>52.256410256410255</c:v>
                </c:pt>
                <c:pt idx="19">
                  <c:v>78.641025641025635</c:v>
                </c:pt>
                <c:pt idx="20">
                  <c:v>113</c:v>
                </c:pt>
                <c:pt idx="21">
                  <c:v>79.897435897435898</c:v>
                </c:pt>
                <c:pt idx="22">
                  <c:v>66.07692307692308</c:v>
                </c:pt>
                <c:pt idx="23">
                  <c:v>106</c:v>
                </c:pt>
                <c:pt idx="24">
                  <c:v>115</c:v>
                </c:pt>
                <c:pt idx="25">
                  <c:v>119</c:v>
                </c:pt>
                <c:pt idx="26">
                  <c:v>97.487179487179489</c:v>
                </c:pt>
                <c:pt idx="27">
                  <c:v>74.871794871794876</c:v>
                </c:pt>
                <c:pt idx="28">
                  <c:v>69.84615384615384</c:v>
                </c:pt>
                <c:pt idx="29">
                  <c:v>194</c:v>
                </c:pt>
                <c:pt idx="30">
                  <c:v>122</c:v>
                </c:pt>
                <c:pt idx="31">
                  <c:v>126</c:v>
                </c:pt>
                <c:pt idx="32">
                  <c:v>26.25</c:v>
                </c:pt>
                <c:pt idx="33">
                  <c:v>114</c:v>
                </c:pt>
                <c:pt idx="34">
                  <c:v>310.98319327731093</c:v>
                </c:pt>
                <c:pt idx="35">
                  <c:v>30</c:v>
                </c:pt>
                <c:pt idx="36">
                  <c:v>30</c:v>
                </c:pt>
                <c:pt idx="37">
                  <c:v>242</c:v>
                </c:pt>
                <c:pt idx="38">
                  <c:v>98.743589743589752</c:v>
                </c:pt>
                <c:pt idx="39">
                  <c:v>97.487179487179489</c:v>
                </c:pt>
                <c:pt idx="40">
                  <c:v>131</c:v>
                </c:pt>
                <c:pt idx="41">
                  <c:v>94.974358974358978</c:v>
                </c:pt>
                <c:pt idx="42">
                  <c:v>0</c:v>
                </c:pt>
                <c:pt idx="43">
                  <c:v>107</c:v>
                </c:pt>
                <c:pt idx="44">
                  <c:v>204</c:v>
                </c:pt>
                <c:pt idx="45">
                  <c:v>0</c:v>
                </c:pt>
                <c:pt idx="46">
                  <c:v>0</c:v>
                </c:pt>
                <c:pt idx="47">
                  <c:v>110</c:v>
                </c:pt>
                <c:pt idx="48">
                  <c:v>89.948717948717956</c:v>
                </c:pt>
                <c:pt idx="49">
                  <c:v>107</c:v>
                </c:pt>
                <c:pt idx="50">
                  <c:v>0</c:v>
                </c:pt>
                <c:pt idx="51">
                  <c:v>0</c:v>
                </c:pt>
                <c:pt idx="52">
                  <c:v>170</c:v>
                </c:pt>
                <c:pt idx="53">
                  <c:v>145</c:v>
                </c:pt>
                <c:pt idx="54">
                  <c:v>71.102564102564102</c:v>
                </c:pt>
                <c:pt idx="55">
                  <c:v>98.743589743589752</c:v>
                </c:pt>
                <c:pt idx="56">
                  <c:v>111</c:v>
                </c:pt>
                <c:pt idx="57">
                  <c:v>124</c:v>
                </c:pt>
                <c:pt idx="58">
                  <c:v>118</c:v>
                </c:pt>
                <c:pt idx="59">
                  <c:v>114</c:v>
                </c:pt>
                <c:pt idx="60">
                  <c:v>108</c:v>
                </c:pt>
                <c:pt idx="61">
                  <c:v>108</c:v>
                </c:pt>
                <c:pt idx="62">
                  <c:v>197</c:v>
                </c:pt>
                <c:pt idx="63">
                  <c:v>121</c:v>
                </c:pt>
                <c:pt idx="64">
                  <c:v>192</c:v>
                </c:pt>
                <c:pt idx="65">
                  <c:v>118</c:v>
                </c:pt>
                <c:pt idx="66">
                  <c:v>83.666666666666657</c:v>
                </c:pt>
                <c:pt idx="67">
                  <c:v>0</c:v>
                </c:pt>
                <c:pt idx="68">
                  <c:v>190</c:v>
                </c:pt>
                <c:pt idx="69">
                  <c:v>129</c:v>
                </c:pt>
                <c:pt idx="70">
                  <c:v>109</c:v>
                </c:pt>
                <c:pt idx="71">
                  <c:v>89.948717948717956</c:v>
                </c:pt>
                <c:pt idx="72">
                  <c:v>107</c:v>
                </c:pt>
                <c:pt idx="73">
                  <c:v>67.333333333333329</c:v>
                </c:pt>
                <c:pt idx="74">
                  <c:v>105</c:v>
                </c:pt>
                <c:pt idx="75">
                  <c:v>61.051282051282051</c:v>
                </c:pt>
                <c:pt idx="76">
                  <c:v>127</c:v>
                </c:pt>
                <c:pt idx="77">
                  <c:v>222</c:v>
                </c:pt>
                <c:pt idx="78">
                  <c:v>172</c:v>
                </c:pt>
                <c:pt idx="79">
                  <c:v>243</c:v>
                </c:pt>
                <c:pt idx="80">
                  <c:v>190</c:v>
                </c:pt>
                <c:pt idx="81">
                  <c:v>236</c:v>
                </c:pt>
                <c:pt idx="82">
                  <c:v>0</c:v>
                </c:pt>
                <c:pt idx="83">
                  <c:v>234</c:v>
                </c:pt>
                <c:pt idx="84">
                  <c:v>251</c:v>
                </c:pt>
                <c:pt idx="85">
                  <c:v>0</c:v>
                </c:pt>
                <c:pt idx="86">
                  <c:v>114</c:v>
                </c:pt>
                <c:pt idx="87">
                  <c:v>51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83.666666666666657</c:v>
                </c:pt>
                <c:pt idx="92">
                  <c:v>78.641025641025635</c:v>
                </c:pt>
                <c:pt idx="93">
                  <c:v>57.282051282051285</c:v>
                </c:pt>
                <c:pt idx="94">
                  <c:v>91.205128205128204</c:v>
                </c:pt>
                <c:pt idx="95">
                  <c:v>0</c:v>
                </c:pt>
                <c:pt idx="96">
                  <c:v>0</c:v>
                </c:pt>
                <c:pt idx="97">
                  <c:v>53.512820512820511</c:v>
                </c:pt>
                <c:pt idx="98">
                  <c:v>68.589743589743591</c:v>
                </c:pt>
                <c:pt idx="99">
                  <c:v>59.794871794871796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51</c:v>
                </c:pt>
                <c:pt idx="104">
                  <c:v>47.5</c:v>
                </c:pt>
                <c:pt idx="105">
                  <c:v>66.07692307692308</c:v>
                </c:pt>
                <c:pt idx="106">
                  <c:v>59.794871794871796</c:v>
                </c:pt>
                <c:pt idx="107">
                  <c:v>58.53846153846154</c:v>
                </c:pt>
                <c:pt idx="108">
                  <c:v>37.5</c:v>
                </c:pt>
                <c:pt idx="109">
                  <c:v>28.75</c:v>
                </c:pt>
                <c:pt idx="110">
                  <c:v>27.5</c:v>
                </c:pt>
                <c:pt idx="111">
                  <c:v>72.358974358974365</c:v>
                </c:pt>
                <c:pt idx="112">
                  <c:v>41.25</c:v>
                </c:pt>
                <c:pt idx="113">
                  <c:v>35</c:v>
                </c:pt>
                <c:pt idx="114">
                  <c:v>195</c:v>
                </c:pt>
                <c:pt idx="115">
                  <c:v>104</c:v>
                </c:pt>
                <c:pt idx="116">
                  <c:v>324.29411764705884</c:v>
                </c:pt>
                <c:pt idx="117">
                  <c:v>162</c:v>
                </c:pt>
                <c:pt idx="118">
                  <c:v>91.205128205128204</c:v>
                </c:pt>
                <c:pt idx="119">
                  <c:v>121</c:v>
                </c:pt>
                <c:pt idx="120">
                  <c:v>96.230769230769226</c:v>
                </c:pt>
                <c:pt idx="121">
                  <c:v>119</c:v>
                </c:pt>
                <c:pt idx="122">
                  <c:v>0</c:v>
                </c:pt>
                <c:pt idx="123">
                  <c:v>118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157</c:v>
                </c:pt>
                <c:pt idx="128">
                  <c:v>120</c:v>
                </c:pt>
                <c:pt idx="129">
                  <c:v>103</c:v>
                </c:pt>
                <c:pt idx="130">
                  <c:v>125</c:v>
                </c:pt>
                <c:pt idx="131">
                  <c:v>172</c:v>
                </c:pt>
                <c:pt idx="132">
                  <c:v>0</c:v>
                </c:pt>
                <c:pt idx="133">
                  <c:v>138</c:v>
                </c:pt>
                <c:pt idx="134">
                  <c:v>136</c:v>
                </c:pt>
                <c:pt idx="135">
                  <c:v>106</c:v>
                </c:pt>
                <c:pt idx="136">
                  <c:v>136</c:v>
                </c:pt>
                <c:pt idx="137">
                  <c:v>106</c:v>
                </c:pt>
                <c:pt idx="138">
                  <c:v>227</c:v>
                </c:pt>
                <c:pt idx="139">
                  <c:v>139</c:v>
                </c:pt>
                <c:pt idx="140">
                  <c:v>126</c:v>
                </c:pt>
                <c:pt idx="141">
                  <c:v>48.75</c:v>
                </c:pt>
                <c:pt idx="142">
                  <c:v>121</c:v>
                </c:pt>
                <c:pt idx="143">
                  <c:v>149</c:v>
                </c:pt>
                <c:pt idx="144">
                  <c:v>0</c:v>
                </c:pt>
                <c:pt idx="145">
                  <c:v>133</c:v>
                </c:pt>
                <c:pt idx="146">
                  <c:v>153</c:v>
                </c:pt>
                <c:pt idx="147">
                  <c:v>94.974358974358978</c:v>
                </c:pt>
                <c:pt idx="148">
                  <c:v>97.487179487179489</c:v>
                </c:pt>
                <c:pt idx="149">
                  <c:v>0</c:v>
                </c:pt>
                <c:pt idx="150">
                  <c:v>69.84615384615384</c:v>
                </c:pt>
                <c:pt idx="151">
                  <c:v>134</c:v>
                </c:pt>
                <c:pt idx="152">
                  <c:v>0</c:v>
                </c:pt>
                <c:pt idx="153">
                  <c:v>198</c:v>
                </c:pt>
                <c:pt idx="154">
                  <c:v>78.641025641025635</c:v>
                </c:pt>
                <c:pt idx="155">
                  <c:v>0</c:v>
                </c:pt>
                <c:pt idx="156">
                  <c:v>0</c:v>
                </c:pt>
                <c:pt idx="157">
                  <c:v>89.948717948717956</c:v>
                </c:pt>
                <c:pt idx="158">
                  <c:v>73.615384615384613</c:v>
                </c:pt>
                <c:pt idx="159">
                  <c:v>0</c:v>
                </c:pt>
                <c:pt idx="160">
                  <c:v>57.282051282051285</c:v>
                </c:pt>
                <c:pt idx="161">
                  <c:v>81.15384615384616</c:v>
                </c:pt>
                <c:pt idx="162">
                  <c:v>114</c:v>
                </c:pt>
                <c:pt idx="163">
                  <c:v>51</c:v>
                </c:pt>
                <c:pt idx="164">
                  <c:v>108</c:v>
                </c:pt>
                <c:pt idx="165">
                  <c:v>96.230769230769226</c:v>
                </c:pt>
                <c:pt idx="166">
                  <c:v>126</c:v>
                </c:pt>
                <c:pt idx="167">
                  <c:v>94.974358974358978</c:v>
                </c:pt>
                <c:pt idx="168">
                  <c:v>93.717948717948715</c:v>
                </c:pt>
                <c:pt idx="169">
                  <c:v>141</c:v>
                </c:pt>
                <c:pt idx="170">
                  <c:v>87.435897435897431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72.358974358974365</c:v>
                </c:pt>
                <c:pt idx="177">
                  <c:v>124</c:v>
                </c:pt>
                <c:pt idx="178">
                  <c:v>64.820512820512818</c:v>
                </c:pt>
                <c:pt idx="179">
                  <c:v>129</c:v>
                </c:pt>
                <c:pt idx="180">
                  <c:v>52.256410256410255</c:v>
                </c:pt>
                <c:pt idx="181">
                  <c:v>0</c:v>
                </c:pt>
                <c:pt idx="182">
                  <c:v>230</c:v>
                </c:pt>
                <c:pt idx="183">
                  <c:v>0</c:v>
                </c:pt>
                <c:pt idx="184">
                  <c:v>125</c:v>
                </c:pt>
                <c:pt idx="185">
                  <c:v>125</c:v>
                </c:pt>
                <c:pt idx="186">
                  <c:v>0</c:v>
                </c:pt>
                <c:pt idx="187">
                  <c:v>186</c:v>
                </c:pt>
                <c:pt idx="188">
                  <c:v>0</c:v>
                </c:pt>
                <c:pt idx="189">
                  <c:v>162</c:v>
                </c:pt>
                <c:pt idx="190">
                  <c:v>257</c:v>
                </c:pt>
                <c:pt idx="191">
                  <c:v>241</c:v>
                </c:pt>
                <c:pt idx="192">
                  <c:v>94.974358974358978</c:v>
                </c:pt>
                <c:pt idx="193">
                  <c:v>86.179487179487182</c:v>
                </c:pt>
                <c:pt idx="194">
                  <c:v>117</c:v>
                </c:pt>
                <c:pt idx="195">
                  <c:v>0</c:v>
                </c:pt>
                <c:pt idx="196">
                  <c:v>234</c:v>
                </c:pt>
                <c:pt idx="197">
                  <c:v>167</c:v>
                </c:pt>
                <c:pt idx="198">
                  <c:v>188</c:v>
                </c:pt>
                <c:pt idx="199">
                  <c:v>159</c:v>
                </c:pt>
                <c:pt idx="200">
                  <c:v>191</c:v>
                </c:pt>
                <c:pt idx="201">
                  <c:v>0</c:v>
                </c:pt>
                <c:pt idx="202">
                  <c:v>81.15384615384616</c:v>
                </c:pt>
                <c:pt idx="203">
                  <c:v>106</c:v>
                </c:pt>
                <c:pt idx="204">
                  <c:v>0</c:v>
                </c:pt>
                <c:pt idx="205">
                  <c:v>56.025641025641022</c:v>
                </c:pt>
                <c:pt idx="206">
                  <c:v>0</c:v>
                </c:pt>
                <c:pt idx="207">
                  <c:v>81.15384615384616</c:v>
                </c:pt>
                <c:pt idx="208">
                  <c:v>0</c:v>
                </c:pt>
                <c:pt idx="209">
                  <c:v>150</c:v>
                </c:pt>
                <c:pt idx="210">
                  <c:v>0</c:v>
                </c:pt>
                <c:pt idx="211">
                  <c:v>106</c:v>
                </c:pt>
                <c:pt idx="212">
                  <c:v>0</c:v>
                </c:pt>
                <c:pt idx="213">
                  <c:v>101</c:v>
                </c:pt>
                <c:pt idx="214">
                  <c:v>0</c:v>
                </c:pt>
                <c:pt idx="215">
                  <c:v>93.717948717948715</c:v>
                </c:pt>
                <c:pt idx="216">
                  <c:v>0</c:v>
                </c:pt>
                <c:pt idx="217">
                  <c:v>94.974358974358978</c:v>
                </c:pt>
                <c:pt idx="218">
                  <c:v>0</c:v>
                </c:pt>
                <c:pt idx="219">
                  <c:v>81.15384615384616</c:v>
                </c:pt>
                <c:pt idx="220">
                  <c:v>0</c:v>
                </c:pt>
                <c:pt idx="221">
                  <c:v>76.128205128205124</c:v>
                </c:pt>
                <c:pt idx="222">
                  <c:v>0</c:v>
                </c:pt>
                <c:pt idx="223">
                  <c:v>185</c:v>
                </c:pt>
                <c:pt idx="224">
                  <c:v>280</c:v>
                </c:pt>
                <c:pt idx="225">
                  <c:v>160</c:v>
                </c:pt>
                <c:pt idx="226">
                  <c:v>238</c:v>
                </c:pt>
                <c:pt idx="227">
                  <c:v>291</c:v>
                </c:pt>
                <c:pt idx="228">
                  <c:v>109</c:v>
                </c:pt>
                <c:pt idx="229">
                  <c:v>251</c:v>
                </c:pt>
                <c:pt idx="230">
                  <c:v>83.666666666666657</c:v>
                </c:pt>
                <c:pt idx="231">
                  <c:v>138</c:v>
                </c:pt>
                <c:pt idx="232">
                  <c:v>204</c:v>
                </c:pt>
                <c:pt idx="233">
                  <c:v>184</c:v>
                </c:pt>
                <c:pt idx="234">
                  <c:v>209</c:v>
                </c:pt>
                <c:pt idx="235">
                  <c:v>226</c:v>
                </c:pt>
                <c:pt idx="236">
                  <c:v>142</c:v>
                </c:pt>
                <c:pt idx="237">
                  <c:v>165</c:v>
                </c:pt>
                <c:pt idx="238">
                  <c:v>158</c:v>
                </c:pt>
                <c:pt idx="239">
                  <c:v>153</c:v>
                </c:pt>
                <c:pt idx="240">
                  <c:v>52.256410256410255</c:v>
                </c:pt>
                <c:pt idx="241">
                  <c:v>152</c:v>
                </c:pt>
                <c:pt idx="242">
                  <c:v>147</c:v>
                </c:pt>
                <c:pt idx="243">
                  <c:v>177</c:v>
                </c:pt>
                <c:pt idx="244">
                  <c:v>145</c:v>
                </c:pt>
                <c:pt idx="245">
                  <c:v>157</c:v>
                </c:pt>
                <c:pt idx="246">
                  <c:v>309.31932773109241</c:v>
                </c:pt>
                <c:pt idx="247">
                  <c:v>114</c:v>
                </c:pt>
                <c:pt idx="248">
                  <c:v>170</c:v>
                </c:pt>
                <c:pt idx="249">
                  <c:v>161</c:v>
                </c:pt>
                <c:pt idx="250">
                  <c:v>118</c:v>
                </c:pt>
                <c:pt idx="251">
                  <c:v>186</c:v>
                </c:pt>
                <c:pt idx="252">
                  <c:v>156</c:v>
                </c:pt>
                <c:pt idx="253">
                  <c:v>151</c:v>
                </c:pt>
                <c:pt idx="254">
                  <c:v>135</c:v>
                </c:pt>
                <c:pt idx="255">
                  <c:v>173</c:v>
                </c:pt>
                <c:pt idx="256">
                  <c:v>134</c:v>
                </c:pt>
                <c:pt idx="257">
                  <c:v>116</c:v>
                </c:pt>
                <c:pt idx="258" formatCode="General">
                  <c:v>0</c:v>
                </c:pt>
                <c:pt idx="259" formatCode="General">
                  <c:v>50</c:v>
                </c:pt>
                <c:pt idx="260" formatCode="General">
                  <c:v>0</c:v>
                </c:pt>
                <c:pt idx="261" formatCode="General">
                  <c:v>93.717948717948715</c:v>
                </c:pt>
                <c:pt idx="262" formatCode="General">
                  <c:v>0</c:v>
                </c:pt>
                <c:pt idx="263" formatCode="General">
                  <c:v>72.358974358974365</c:v>
                </c:pt>
                <c:pt idx="264" formatCode="General">
                  <c:v>92.461538461538453</c:v>
                </c:pt>
                <c:pt idx="265" formatCode="General">
                  <c:v>77.384615384615387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46.25</c:v>
                </c:pt>
                <c:pt idx="269" formatCode="General">
                  <c:v>117</c:v>
                </c:pt>
                <c:pt idx="270" formatCode="General">
                  <c:v>81.15384615384616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69.84615384615384</c:v>
                </c:pt>
                <c:pt idx="276" formatCode="General">
                  <c:v>69.84615384615384</c:v>
                </c:pt>
                <c:pt idx="277" formatCode="General">
                  <c:v>68.589743589743591</c:v>
                </c:pt>
                <c:pt idx="278" formatCode="General">
                  <c:v>112</c:v>
                </c:pt>
                <c:pt idx="279" formatCode="General">
                  <c:v>56.025641025641022</c:v>
                </c:pt>
                <c:pt idx="280" formatCode="General">
                  <c:v>67.333333333333329</c:v>
                </c:pt>
                <c:pt idx="281" formatCode="General">
                  <c:v>98.743589743589752</c:v>
                </c:pt>
                <c:pt idx="282" formatCode="General">
                  <c:v>102</c:v>
                </c:pt>
                <c:pt idx="283" formatCode="General">
                  <c:v>129</c:v>
                </c:pt>
                <c:pt idx="284" formatCode="General">
                  <c:v>111</c:v>
                </c:pt>
                <c:pt idx="285" formatCode="General">
                  <c:v>13.75</c:v>
                </c:pt>
                <c:pt idx="286" formatCode="General">
                  <c:v>71.102564102564102</c:v>
                </c:pt>
                <c:pt idx="287" formatCode="General">
                  <c:v>186</c:v>
                </c:pt>
                <c:pt idx="288" formatCode="General">
                  <c:v>130</c:v>
                </c:pt>
                <c:pt idx="289" formatCode="General">
                  <c:v>123</c:v>
                </c:pt>
                <c:pt idx="290" formatCode="General">
                  <c:v>25</c:v>
                </c:pt>
                <c:pt idx="291" formatCode="General">
                  <c:v>101</c:v>
                </c:pt>
                <c:pt idx="292" formatCode="General">
                  <c:v>288</c:v>
                </c:pt>
                <c:pt idx="293" formatCode="General">
                  <c:v>25</c:v>
                </c:pt>
                <c:pt idx="294" formatCode="General">
                  <c:v>25</c:v>
                </c:pt>
                <c:pt idx="295" formatCode="General">
                  <c:v>257</c:v>
                </c:pt>
                <c:pt idx="296" formatCode="General">
                  <c:v>110</c:v>
                </c:pt>
                <c:pt idx="297" formatCode="General">
                  <c:v>104</c:v>
                </c:pt>
                <c:pt idx="298" formatCode="General">
                  <c:v>139</c:v>
                </c:pt>
                <c:pt idx="299" formatCode="General">
                  <c:v>141</c:v>
                </c:pt>
                <c:pt idx="300" formatCode="General">
                  <c:v>0</c:v>
                </c:pt>
                <c:pt idx="301" formatCode="General">
                  <c:v>132</c:v>
                </c:pt>
                <c:pt idx="302" formatCode="General">
                  <c:v>155</c:v>
                </c:pt>
                <c:pt idx="303" formatCode="General">
                  <c:v>78.641025641025635</c:v>
                </c:pt>
                <c:pt idx="304" formatCode="General">
                  <c:v>102</c:v>
                </c:pt>
                <c:pt idx="305" formatCode="General">
                  <c:v>83.666666666666657</c:v>
                </c:pt>
                <c:pt idx="306" formatCode="General">
                  <c:v>132</c:v>
                </c:pt>
                <c:pt idx="307" formatCode="General">
                  <c:v>83.666666666666657</c:v>
                </c:pt>
                <c:pt idx="308" formatCode="General">
                  <c:v>74.871794871794876</c:v>
                </c:pt>
                <c:pt idx="309" formatCode="General">
                  <c:v>120</c:v>
                </c:pt>
                <c:pt idx="310" formatCode="General">
                  <c:v>134</c:v>
                </c:pt>
                <c:pt idx="311" formatCode="General">
                  <c:v>141</c:v>
                </c:pt>
                <c:pt idx="312" formatCode="General">
                  <c:v>104</c:v>
                </c:pt>
                <c:pt idx="313" formatCode="General">
                  <c:v>103</c:v>
                </c:pt>
                <c:pt idx="314" formatCode="General">
                  <c:v>119</c:v>
                </c:pt>
                <c:pt idx="315" formatCode="General">
                  <c:v>121</c:v>
                </c:pt>
                <c:pt idx="316" formatCode="General">
                  <c:v>119</c:v>
                </c:pt>
                <c:pt idx="317" formatCode="General">
                  <c:v>117</c:v>
                </c:pt>
                <c:pt idx="318" formatCode="General">
                  <c:v>122</c:v>
                </c:pt>
                <c:pt idx="319" formatCode="General">
                  <c:v>120</c:v>
                </c:pt>
                <c:pt idx="320" formatCode="General">
                  <c:v>204</c:v>
                </c:pt>
                <c:pt idx="321" formatCode="General">
                  <c:v>131</c:v>
                </c:pt>
                <c:pt idx="322" formatCode="General">
                  <c:v>0</c:v>
                </c:pt>
                <c:pt idx="323" formatCode="General">
                  <c:v>119</c:v>
                </c:pt>
                <c:pt idx="324" formatCode="General">
                  <c:v>117</c:v>
                </c:pt>
                <c:pt idx="325" formatCode="General">
                  <c:v>0</c:v>
                </c:pt>
                <c:pt idx="326" formatCode="General">
                  <c:v>185</c:v>
                </c:pt>
                <c:pt idx="327" formatCode="General">
                  <c:v>105</c:v>
                </c:pt>
                <c:pt idx="328" formatCode="General">
                  <c:v>109</c:v>
                </c:pt>
                <c:pt idx="329" formatCode="General">
                  <c:v>173</c:v>
                </c:pt>
                <c:pt idx="330" formatCode="General">
                  <c:v>98.743589743589752</c:v>
                </c:pt>
                <c:pt idx="331" formatCode="General">
                  <c:v>71.102564102564102</c:v>
                </c:pt>
                <c:pt idx="332" formatCode="General">
                  <c:v>114</c:v>
                </c:pt>
                <c:pt idx="333" formatCode="General">
                  <c:v>86.179487179487182</c:v>
                </c:pt>
                <c:pt idx="334" formatCode="General">
                  <c:v>139</c:v>
                </c:pt>
                <c:pt idx="335" formatCode="General">
                  <c:v>198</c:v>
                </c:pt>
                <c:pt idx="336" formatCode="General">
                  <c:v>169</c:v>
                </c:pt>
                <c:pt idx="337" formatCode="General">
                  <c:v>232</c:v>
                </c:pt>
                <c:pt idx="338" formatCode="General">
                  <c:v>222</c:v>
                </c:pt>
                <c:pt idx="339" formatCode="General">
                  <c:v>180</c:v>
                </c:pt>
                <c:pt idx="340" formatCode="General">
                  <c:v>0</c:v>
                </c:pt>
                <c:pt idx="341" formatCode="General">
                  <c:v>190</c:v>
                </c:pt>
                <c:pt idx="342" formatCode="General">
                  <c:v>173</c:v>
                </c:pt>
                <c:pt idx="343" formatCode="General">
                  <c:v>0</c:v>
                </c:pt>
                <c:pt idx="344" formatCode="General">
                  <c:v>141</c:v>
                </c:pt>
                <c:pt idx="345" formatCode="General">
                  <c:v>89.948717948717956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93.717948717948715</c:v>
                </c:pt>
                <c:pt idx="350" formatCode="General">
                  <c:v>81.15384615384616</c:v>
                </c:pt>
                <c:pt idx="351" formatCode="General">
                  <c:v>45</c:v>
                </c:pt>
                <c:pt idx="352" formatCode="General">
                  <c:v>96.230769230769226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61.051282051282051</c:v>
                </c:pt>
                <c:pt idx="356" formatCode="General">
                  <c:v>38.75</c:v>
                </c:pt>
                <c:pt idx="357" formatCode="General">
                  <c:v>69.84615384615384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62.307692307692307</c:v>
                </c:pt>
                <c:pt idx="362" formatCode="General">
                  <c:v>87.435897435897431</c:v>
                </c:pt>
                <c:pt idx="363" formatCode="General">
                  <c:v>51</c:v>
                </c:pt>
                <c:pt idx="364" formatCode="General">
                  <c:v>69.84615384615384</c:v>
                </c:pt>
                <c:pt idx="365" formatCode="General">
                  <c:v>69.84615384615384</c:v>
                </c:pt>
                <c:pt idx="366" formatCode="General">
                  <c:v>45</c:v>
                </c:pt>
                <c:pt idx="367" formatCode="General">
                  <c:v>46.25</c:v>
                </c:pt>
                <c:pt idx="368" formatCode="General">
                  <c:v>28.75</c:v>
                </c:pt>
                <c:pt idx="369" formatCode="General">
                  <c:v>68.589743589743591</c:v>
                </c:pt>
                <c:pt idx="370" formatCode="General">
                  <c:v>91.205128205128204</c:v>
                </c:pt>
                <c:pt idx="371" formatCode="General">
                  <c:v>41.25</c:v>
                </c:pt>
                <c:pt idx="372" formatCode="General">
                  <c:v>193</c:v>
                </c:pt>
                <c:pt idx="373" formatCode="General">
                  <c:v>112</c:v>
                </c:pt>
                <c:pt idx="374" formatCode="General">
                  <c:v>340.93277310924373</c:v>
                </c:pt>
                <c:pt idx="375" formatCode="General">
                  <c:v>163</c:v>
                </c:pt>
                <c:pt idx="376" formatCode="General">
                  <c:v>93.717948717948715</c:v>
                </c:pt>
                <c:pt idx="377" formatCode="General">
                  <c:v>123</c:v>
                </c:pt>
                <c:pt idx="378" formatCode="General">
                  <c:v>140</c:v>
                </c:pt>
                <c:pt idx="379" formatCode="General">
                  <c:v>0</c:v>
                </c:pt>
                <c:pt idx="380" formatCode="General">
                  <c:v>79.897435897435898</c:v>
                </c:pt>
                <c:pt idx="381" formatCode="General">
                  <c:v>100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159</c:v>
                </c:pt>
                <c:pt idx="386" formatCode="General">
                  <c:v>120</c:v>
                </c:pt>
                <c:pt idx="387" formatCode="General">
                  <c:v>100</c:v>
                </c:pt>
                <c:pt idx="388" formatCode="General">
                  <c:v>144</c:v>
                </c:pt>
                <c:pt idx="389" formatCode="General">
                  <c:v>168</c:v>
                </c:pt>
                <c:pt idx="390" formatCode="General">
                  <c:v>134</c:v>
                </c:pt>
                <c:pt idx="391" formatCode="General">
                  <c:v>150</c:v>
                </c:pt>
                <c:pt idx="392" formatCode="General">
                  <c:v>129</c:v>
                </c:pt>
                <c:pt idx="393" formatCode="General">
                  <c:v>130</c:v>
                </c:pt>
                <c:pt idx="394" formatCode="General">
                  <c:v>137</c:v>
                </c:pt>
                <c:pt idx="395" formatCode="General">
                  <c:v>50</c:v>
                </c:pt>
                <c:pt idx="396" formatCode="General">
                  <c:v>0</c:v>
                </c:pt>
                <c:pt idx="397" formatCode="General">
                  <c:v>137</c:v>
                </c:pt>
                <c:pt idx="398" formatCode="General">
                  <c:v>123</c:v>
                </c:pt>
                <c:pt idx="399" formatCode="General">
                  <c:v>66.07692307692308</c:v>
                </c:pt>
                <c:pt idx="400" formatCode="General">
                  <c:v>115</c:v>
                </c:pt>
                <c:pt idx="401" formatCode="General">
                  <c:v>140</c:v>
                </c:pt>
                <c:pt idx="402" formatCode="General">
                  <c:v>0</c:v>
                </c:pt>
                <c:pt idx="403" formatCode="General">
                  <c:v>112</c:v>
                </c:pt>
                <c:pt idx="404" formatCode="General">
                  <c:v>0</c:v>
                </c:pt>
                <c:pt idx="405" formatCode="General">
                  <c:v>100</c:v>
                </c:pt>
                <c:pt idx="406" formatCode="General">
                  <c:v>103</c:v>
                </c:pt>
                <c:pt idx="407" formatCode="General">
                  <c:v>0</c:v>
                </c:pt>
                <c:pt idx="408" formatCode="General">
                  <c:v>89.948717948717956</c:v>
                </c:pt>
                <c:pt idx="409" formatCode="General">
                  <c:v>131</c:v>
                </c:pt>
                <c:pt idx="410" formatCode="General">
                  <c:v>0</c:v>
                </c:pt>
                <c:pt idx="411" formatCode="General">
                  <c:v>158</c:v>
                </c:pt>
                <c:pt idx="412" formatCode="General">
                  <c:v>54.769230769230766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81.15384615384616</c:v>
                </c:pt>
                <c:pt idx="416" formatCode="General">
                  <c:v>64.820512820512818</c:v>
                </c:pt>
                <c:pt idx="417" formatCode="General">
                  <c:v>0</c:v>
                </c:pt>
                <c:pt idx="418" formatCode="General">
                  <c:v>67.333333333333329</c:v>
                </c:pt>
                <c:pt idx="419" formatCode="General">
                  <c:v>77.384615384615387</c:v>
                </c:pt>
                <c:pt idx="420" formatCode="General">
                  <c:v>71.102564102564102</c:v>
                </c:pt>
                <c:pt idx="421" formatCode="General">
                  <c:v>51</c:v>
                </c:pt>
                <c:pt idx="422" formatCode="General">
                  <c:v>110</c:v>
                </c:pt>
                <c:pt idx="423" formatCode="General">
                  <c:v>102</c:v>
                </c:pt>
                <c:pt idx="424" formatCode="General">
                  <c:v>126</c:v>
                </c:pt>
                <c:pt idx="425" formatCode="General">
                  <c:v>102</c:v>
                </c:pt>
                <c:pt idx="426" formatCode="General">
                  <c:v>100</c:v>
                </c:pt>
                <c:pt idx="427" formatCode="General">
                  <c:v>101</c:v>
                </c:pt>
                <c:pt idx="428" formatCode="General">
                  <c:v>84.92307692307692</c:v>
                </c:pt>
                <c:pt idx="429" formatCode="General">
                  <c:v>0</c:v>
                </c:pt>
                <c:pt idx="430" formatCode="General">
                  <c:v>64.820512820512818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67.333333333333329</c:v>
                </c:pt>
                <c:pt idx="435" formatCode="General">
                  <c:v>118</c:v>
                </c:pt>
                <c:pt idx="436" formatCode="General">
                  <c:v>66.07692307692308</c:v>
                </c:pt>
                <c:pt idx="437" formatCode="General">
                  <c:v>136</c:v>
                </c:pt>
                <c:pt idx="438" formatCode="General">
                  <c:v>52.256410256410255</c:v>
                </c:pt>
                <c:pt idx="439" formatCode="General">
                  <c:v>0</c:v>
                </c:pt>
                <c:pt idx="440" formatCode="General">
                  <c:v>222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149</c:v>
                </c:pt>
                <c:pt idx="444" formatCode="General">
                  <c:v>0</c:v>
                </c:pt>
                <c:pt idx="445" formatCode="General">
                  <c:v>221</c:v>
                </c:pt>
                <c:pt idx="446" formatCode="General">
                  <c:v>0</c:v>
                </c:pt>
                <c:pt idx="447" formatCode="General">
                  <c:v>156</c:v>
                </c:pt>
                <c:pt idx="448" formatCode="General">
                  <c:v>233</c:v>
                </c:pt>
                <c:pt idx="449" formatCode="General">
                  <c:v>248</c:v>
                </c:pt>
                <c:pt idx="450" formatCode="General">
                  <c:v>109</c:v>
                </c:pt>
                <c:pt idx="451" formatCode="General">
                  <c:v>84.92307692307692</c:v>
                </c:pt>
                <c:pt idx="452" formatCode="General">
                  <c:v>77.384615384615387</c:v>
                </c:pt>
                <c:pt idx="453" formatCode="General">
                  <c:v>0</c:v>
                </c:pt>
                <c:pt idx="454" formatCode="General">
                  <c:v>171</c:v>
                </c:pt>
                <c:pt idx="455" formatCode="General">
                  <c:v>207</c:v>
                </c:pt>
                <c:pt idx="456" formatCode="General">
                  <c:v>209</c:v>
                </c:pt>
                <c:pt idx="457" formatCode="General">
                  <c:v>176</c:v>
                </c:pt>
                <c:pt idx="458" formatCode="General">
                  <c:v>175</c:v>
                </c:pt>
                <c:pt idx="459" formatCode="General">
                  <c:v>0</c:v>
                </c:pt>
                <c:pt idx="460" formatCode="General">
                  <c:v>71.102564102564102</c:v>
                </c:pt>
                <c:pt idx="461" formatCode="General">
                  <c:v>84.92307692307692</c:v>
                </c:pt>
                <c:pt idx="462" formatCode="General">
                  <c:v>0</c:v>
                </c:pt>
                <c:pt idx="463" formatCode="General">
                  <c:v>59.794871794871796</c:v>
                </c:pt>
                <c:pt idx="464" formatCode="General">
                  <c:v>0</c:v>
                </c:pt>
                <c:pt idx="465" formatCode="General">
                  <c:v>74.871794871794876</c:v>
                </c:pt>
                <c:pt idx="466" formatCode="General">
                  <c:v>94.974358974358978</c:v>
                </c:pt>
                <c:pt idx="467" formatCode="General">
                  <c:v>154</c:v>
                </c:pt>
                <c:pt idx="468" formatCode="General">
                  <c:v>0</c:v>
                </c:pt>
                <c:pt idx="469" formatCode="General">
                  <c:v>98.743589743589752</c:v>
                </c:pt>
                <c:pt idx="470" formatCode="General">
                  <c:v>0</c:v>
                </c:pt>
                <c:pt idx="471" formatCode="General">
                  <c:v>78.641025641025635</c:v>
                </c:pt>
                <c:pt idx="472" formatCode="General">
                  <c:v>0</c:v>
                </c:pt>
                <c:pt idx="473" formatCode="General">
                  <c:v>98.743589743589752</c:v>
                </c:pt>
                <c:pt idx="474" formatCode="General">
                  <c:v>0</c:v>
                </c:pt>
                <c:pt idx="475" formatCode="General">
                  <c:v>128</c:v>
                </c:pt>
                <c:pt idx="476" formatCode="General">
                  <c:v>0</c:v>
                </c:pt>
                <c:pt idx="477" formatCode="General">
                  <c:v>102</c:v>
                </c:pt>
                <c:pt idx="478" formatCode="General">
                  <c:v>0</c:v>
                </c:pt>
                <c:pt idx="479" formatCode="General">
                  <c:v>61.051282051282051</c:v>
                </c:pt>
                <c:pt idx="480" formatCode="General">
                  <c:v>0</c:v>
                </c:pt>
                <c:pt idx="481" formatCode="General">
                  <c:v>216</c:v>
                </c:pt>
                <c:pt idx="482" formatCode="General">
                  <c:v>330.94957983193279</c:v>
                </c:pt>
                <c:pt idx="483" formatCode="General">
                  <c:v>154</c:v>
                </c:pt>
                <c:pt idx="484" formatCode="General">
                  <c:v>251</c:v>
                </c:pt>
                <c:pt idx="485" formatCode="General">
                  <c:v>232</c:v>
                </c:pt>
                <c:pt idx="486" formatCode="General">
                  <c:v>178</c:v>
                </c:pt>
                <c:pt idx="487" formatCode="General">
                  <c:v>268</c:v>
                </c:pt>
                <c:pt idx="488" formatCode="General">
                  <c:v>143</c:v>
                </c:pt>
                <c:pt idx="489" formatCode="General">
                  <c:v>130</c:v>
                </c:pt>
                <c:pt idx="490" formatCode="General">
                  <c:v>235</c:v>
                </c:pt>
                <c:pt idx="491" formatCode="General">
                  <c:v>188</c:v>
                </c:pt>
                <c:pt idx="492" formatCode="General">
                  <c:v>231</c:v>
                </c:pt>
                <c:pt idx="493" formatCode="General">
                  <c:v>228</c:v>
                </c:pt>
                <c:pt idx="494" formatCode="General">
                  <c:v>149</c:v>
                </c:pt>
                <c:pt idx="495" formatCode="General">
                  <c:v>185</c:v>
                </c:pt>
                <c:pt idx="496" formatCode="General">
                  <c:v>156</c:v>
                </c:pt>
                <c:pt idx="497" formatCode="General">
                  <c:v>183</c:v>
                </c:pt>
                <c:pt idx="498" formatCode="General">
                  <c:v>206</c:v>
                </c:pt>
                <c:pt idx="499" formatCode="General">
                  <c:v>118</c:v>
                </c:pt>
                <c:pt idx="500" formatCode="General">
                  <c:v>158</c:v>
                </c:pt>
                <c:pt idx="501" formatCode="General">
                  <c:v>208</c:v>
                </c:pt>
                <c:pt idx="502" formatCode="General">
                  <c:v>157</c:v>
                </c:pt>
                <c:pt idx="503" formatCode="General">
                  <c:v>169</c:v>
                </c:pt>
                <c:pt idx="504" formatCode="General">
                  <c:v>200</c:v>
                </c:pt>
                <c:pt idx="505" formatCode="General">
                  <c:v>129</c:v>
                </c:pt>
                <c:pt idx="506" formatCode="General">
                  <c:v>178</c:v>
                </c:pt>
                <c:pt idx="507" formatCode="General">
                  <c:v>131</c:v>
                </c:pt>
                <c:pt idx="508" formatCode="General">
                  <c:v>150</c:v>
                </c:pt>
                <c:pt idx="509" formatCode="General">
                  <c:v>128</c:v>
                </c:pt>
                <c:pt idx="510" formatCode="General">
                  <c:v>258</c:v>
                </c:pt>
                <c:pt idx="511" formatCode="General">
                  <c:v>206</c:v>
                </c:pt>
                <c:pt idx="512" formatCode="General">
                  <c:v>155</c:v>
                </c:pt>
                <c:pt idx="513" formatCode="General">
                  <c:v>146</c:v>
                </c:pt>
                <c:pt idx="514" formatCode="General">
                  <c:v>0</c:v>
                </c:pt>
                <c:pt idx="515" formatCode="General">
                  <c:v>139</c:v>
                </c:pt>
                <c:pt idx="516" formatCode="General">
                  <c:v>87.435897435897431</c:v>
                </c:pt>
                <c:pt idx="517" formatCode="General">
                  <c:v>63.564102564102562</c:v>
                </c:pt>
                <c:pt idx="518" formatCode="General">
                  <c:v>135</c:v>
                </c:pt>
                <c:pt idx="519" formatCode="General">
                  <c:v>93.717948717948715</c:v>
                </c:pt>
                <c:pt idx="520" formatCode="General">
                  <c:v>87.435897435897431</c:v>
                </c:pt>
                <c:pt idx="521" formatCode="General">
                  <c:v>73.615384615384613</c:v>
                </c:pt>
                <c:pt idx="522" formatCode="General">
                  <c:v>94.974358974358978</c:v>
                </c:pt>
                <c:pt idx="523" formatCode="General">
                  <c:v>77.384615384615387</c:v>
                </c:pt>
                <c:pt idx="524" formatCode="General">
                  <c:v>84.92307692307692</c:v>
                </c:pt>
                <c:pt idx="525" formatCode="General">
                  <c:v>94.974358974358978</c:v>
                </c:pt>
                <c:pt idx="526" formatCode="General">
                  <c:v>54.769230769230766</c:v>
                </c:pt>
                <c:pt idx="527" formatCode="General">
                  <c:v>124</c:v>
                </c:pt>
                <c:pt idx="528" formatCode="General">
                  <c:v>83.666666666666657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56.025641025641022</c:v>
                </c:pt>
                <c:pt idx="532" formatCode="General">
                  <c:v>118</c:v>
                </c:pt>
                <c:pt idx="533" formatCode="General">
                  <c:v>119</c:v>
                </c:pt>
                <c:pt idx="534" formatCode="General">
                  <c:v>121</c:v>
                </c:pt>
                <c:pt idx="535" formatCode="General">
                  <c:v>167</c:v>
                </c:pt>
                <c:pt idx="536" formatCode="General">
                  <c:v>141</c:v>
                </c:pt>
                <c:pt idx="537" formatCode="General">
                  <c:v>96.230769230769226</c:v>
                </c:pt>
                <c:pt idx="538" formatCode="General">
                  <c:v>152</c:v>
                </c:pt>
                <c:pt idx="539" formatCode="General">
                  <c:v>160</c:v>
                </c:pt>
                <c:pt idx="540" formatCode="General">
                  <c:v>140</c:v>
                </c:pt>
                <c:pt idx="541" formatCode="General">
                  <c:v>155</c:v>
                </c:pt>
                <c:pt idx="542" formatCode="General">
                  <c:v>140</c:v>
                </c:pt>
                <c:pt idx="543" formatCode="General">
                  <c:v>119</c:v>
                </c:pt>
                <c:pt idx="544" formatCode="General">
                  <c:v>0</c:v>
                </c:pt>
                <c:pt idx="545" formatCode="General">
                  <c:v>121</c:v>
                </c:pt>
                <c:pt idx="546" formatCode="General">
                  <c:v>122</c:v>
                </c:pt>
                <c:pt idx="547" formatCode="General">
                  <c:v>135</c:v>
                </c:pt>
                <c:pt idx="548" formatCode="General">
                  <c:v>96.230769230769226</c:v>
                </c:pt>
                <c:pt idx="549" formatCode="General">
                  <c:v>320.96638655462186</c:v>
                </c:pt>
                <c:pt idx="550" formatCode="General">
                  <c:v>54.769230769230766</c:v>
                </c:pt>
                <c:pt idx="551" formatCode="General">
                  <c:v>54.769230769230766</c:v>
                </c:pt>
                <c:pt idx="552" formatCode="General">
                  <c:v>68.589743589743591</c:v>
                </c:pt>
                <c:pt idx="553" formatCode="General">
                  <c:v>67.333333333333329</c:v>
                </c:pt>
                <c:pt idx="554" formatCode="General">
                  <c:v>71.102564102564102</c:v>
                </c:pt>
                <c:pt idx="555" formatCode="General">
                  <c:v>59.794871794871796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67.333333333333329</c:v>
                </c:pt>
                <c:pt idx="559" formatCode="General">
                  <c:v>67.333333333333329</c:v>
                </c:pt>
                <c:pt idx="560" formatCode="General">
                  <c:v>74.871794871794876</c:v>
                </c:pt>
                <c:pt idx="561" formatCode="General">
                  <c:v>74.871794871794876</c:v>
                </c:pt>
                <c:pt idx="562" formatCode="General">
                  <c:v>74.871794871794876</c:v>
                </c:pt>
                <c:pt idx="563" formatCode="General">
                  <c:v>57.282051282051285</c:v>
                </c:pt>
                <c:pt idx="564" formatCode="General">
                  <c:v>62.307692307692307</c:v>
                </c:pt>
                <c:pt idx="565" formatCode="General">
                  <c:v>57.282051282051285</c:v>
                </c:pt>
                <c:pt idx="566" formatCode="General">
                  <c:v>66.07692307692308</c:v>
                </c:pt>
                <c:pt idx="567" formatCode="General">
                  <c:v>67.333333333333329</c:v>
                </c:pt>
                <c:pt idx="568" formatCode="General">
                  <c:v>61.051282051282051</c:v>
                </c:pt>
                <c:pt idx="569" formatCode="General">
                  <c:v>98.743589743589752</c:v>
                </c:pt>
                <c:pt idx="570" formatCode="General">
                  <c:v>106</c:v>
                </c:pt>
                <c:pt idx="571" formatCode="General">
                  <c:v>110</c:v>
                </c:pt>
                <c:pt idx="572" formatCode="General">
                  <c:v>107</c:v>
                </c:pt>
                <c:pt idx="573" formatCode="General">
                  <c:v>108</c:v>
                </c:pt>
                <c:pt idx="574" formatCode="General">
                  <c:v>109</c:v>
                </c:pt>
                <c:pt idx="575" formatCode="General">
                  <c:v>113</c:v>
                </c:pt>
                <c:pt idx="576" formatCode="General">
                  <c:v>216</c:v>
                </c:pt>
                <c:pt idx="577" formatCode="General">
                  <c:v>117</c:v>
                </c:pt>
                <c:pt idx="578" formatCode="General">
                  <c:v>173</c:v>
                </c:pt>
                <c:pt idx="579" formatCode="General">
                  <c:v>138</c:v>
                </c:pt>
                <c:pt idx="580" formatCode="General">
                  <c:v>105</c:v>
                </c:pt>
                <c:pt idx="581" formatCode="General">
                  <c:v>0</c:v>
                </c:pt>
                <c:pt idx="582" formatCode="General">
                  <c:v>162</c:v>
                </c:pt>
                <c:pt idx="583" formatCode="General">
                  <c:v>59.794871794871796</c:v>
                </c:pt>
                <c:pt idx="584" formatCode="General">
                  <c:v>130</c:v>
                </c:pt>
                <c:pt idx="585" formatCode="General">
                  <c:v>137</c:v>
                </c:pt>
                <c:pt idx="586" formatCode="General">
                  <c:v>84.92307692307692</c:v>
                </c:pt>
                <c:pt idx="587" formatCode="General">
                  <c:v>58.53846153846154</c:v>
                </c:pt>
                <c:pt idx="588" formatCode="General">
                  <c:v>92.461538461538453</c:v>
                </c:pt>
                <c:pt idx="589" formatCode="General">
                  <c:v>113</c:v>
                </c:pt>
                <c:pt idx="590" formatCode="General">
                  <c:v>138</c:v>
                </c:pt>
                <c:pt idx="591" formatCode="General">
                  <c:v>171</c:v>
                </c:pt>
                <c:pt idx="592" formatCode="General">
                  <c:v>155</c:v>
                </c:pt>
                <c:pt idx="593" formatCode="General">
                  <c:v>213</c:v>
                </c:pt>
                <c:pt idx="594" formatCode="General">
                  <c:v>197</c:v>
                </c:pt>
                <c:pt idx="595" formatCode="General">
                  <c:v>0</c:v>
                </c:pt>
                <c:pt idx="596" formatCode="General">
                  <c:v>141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92.461538461538453</c:v>
                </c:pt>
                <c:pt idx="601" formatCode="General">
                  <c:v>0</c:v>
                </c:pt>
                <c:pt idx="602" formatCode="General">
                  <c:v>36.25</c:v>
                </c:pt>
                <c:pt idx="603" formatCode="General">
                  <c:v>112</c:v>
                </c:pt>
                <c:pt idx="604" formatCode="General">
                  <c:v>108</c:v>
                </c:pt>
                <c:pt idx="605" formatCode="General">
                  <c:v>32.5</c:v>
                </c:pt>
                <c:pt idx="606" formatCode="General">
                  <c:v>116</c:v>
                </c:pt>
                <c:pt idx="607" formatCode="General">
                  <c:v>0</c:v>
                </c:pt>
                <c:pt idx="608" formatCode="General">
                  <c:v>58.53846153846154</c:v>
                </c:pt>
                <c:pt idx="609" formatCode="General">
                  <c:v>53.512820512820511</c:v>
                </c:pt>
                <c:pt idx="610" formatCode="General">
                  <c:v>40</c:v>
                </c:pt>
                <c:pt idx="611" formatCode="General">
                  <c:v>74.871794871794876</c:v>
                </c:pt>
                <c:pt idx="612" formatCode="General">
                  <c:v>98.743589743589752</c:v>
                </c:pt>
                <c:pt idx="613" formatCode="General">
                  <c:v>63.564102564102562</c:v>
                </c:pt>
                <c:pt idx="614" formatCode="General">
                  <c:v>0</c:v>
                </c:pt>
                <c:pt idx="615" formatCode="General">
                  <c:v>58.53846153846154</c:v>
                </c:pt>
                <c:pt idx="616" formatCode="General">
                  <c:v>93.717948717948715</c:v>
                </c:pt>
                <c:pt idx="617" formatCode="General">
                  <c:v>45</c:v>
                </c:pt>
                <c:pt idx="618" formatCode="General">
                  <c:v>87.435897435897431</c:v>
                </c:pt>
                <c:pt idx="619" formatCode="General">
                  <c:v>59.794871794871796</c:v>
                </c:pt>
                <c:pt idx="620" formatCode="General">
                  <c:v>46.25</c:v>
                </c:pt>
                <c:pt idx="621" formatCode="General">
                  <c:v>48.75</c:v>
                </c:pt>
                <c:pt idx="622" formatCode="General">
                  <c:v>30</c:v>
                </c:pt>
                <c:pt idx="623" formatCode="General">
                  <c:v>67.333333333333329</c:v>
                </c:pt>
                <c:pt idx="624" formatCode="General">
                  <c:v>57.282051282051285</c:v>
                </c:pt>
                <c:pt idx="625" formatCode="General">
                  <c:v>52.256410256410255</c:v>
                </c:pt>
                <c:pt idx="626" formatCode="General">
                  <c:v>240</c:v>
                </c:pt>
                <c:pt idx="627" formatCode="General">
                  <c:v>122</c:v>
                </c:pt>
                <c:pt idx="628" formatCode="General">
                  <c:v>217</c:v>
                </c:pt>
                <c:pt idx="629" formatCode="General">
                  <c:v>176</c:v>
                </c:pt>
                <c:pt idx="630" formatCode="General">
                  <c:v>86.179487179487182</c:v>
                </c:pt>
                <c:pt idx="631" formatCode="General">
                  <c:v>126</c:v>
                </c:pt>
                <c:pt idx="632" formatCode="General">
                  <c:v>176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102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153</c:v>
                </c:pt>
                <c:pt idx="640" formatCode="General">
                  <c:v>110</c:v>
                </c:pt>
                <c:pt idx="641" formatCode="General">
                  <c:v>104</c:v>
                </c:pt>
                <c:pt idx="642" formatCode="General">
                  <c:v>0</c:v>
                </c:pt>
                <c:pt idx="643" formatCode="General">
                  <c:v>104</c:v>
                </c:pt>
                <c:pt idx="644" formatCode="General">
                  <c:v>149</c:v>
                </c:pt>
                <c:pt idx="645" formatCode="General">
                  <c:v>111</c:v>
                </c:pt>
                <c:pt idx="646" formatCode="General">
                  <c:v>142</c:v>
                </c:pt>
                <c:pt idx="647" formatCode="General">
                  <c:v>138</c:v>
                </c:pt>
                <c:pt idx="648" formatCode="General">
                  <c:v>117</c:v>
                </c:pt>
                <c:pt idx="649" formatCode="General">
                  <c:v>151</c:v>
                </c:pt>
                <c:pt idx="650" formatCode="General">
                  <c:v>0</c:v>
                </c:pt>
                <c:pt idx="651" formatCode="General">
                  <c:v>137</c:v>
                </c:pt>
                <c:pt idx="652" formatCode="General">
                  <c:v>109</c:v>
                </c:pt>
                <c:pt idx="653" formatCode="General">
                  <c:v>78.641025641025635</c:v>
                </c:pt>
                <c:pt idx="654" formatCode="General">
                  <c:v>105</c:v>
                </c:pt>
                <c:pt idx="655" formatCode="General">
                  <c:v>157</c:v>
                </c:pt>
                <c:pt idx="656" formatCode="General">
                  <c:v>106</c:v>
                </c:pt>
                <c:pt idx="657" formatCode="General">
                  <c:v>108</c:v>
                </c:pt>
                <c:pt idx="658" formatCode="General">
                  <c:v>0</c:v>
                </c:pt>
                <c:pt idx="659" formatCode="General">
                  <c:v>94.974358974358978</c:v>
                </c:pt>
                <c:pt idx="660" formatCode="General">
                  <c:v>103</c:v>
                </c:pt>
                <c:pt idx="661" formatCode="General">
                  <c:v>0</c:v>
                </c:pt>
                <c:pt idx="662" formatCode="General">
                  <c:v>130</c:v>
                </c:pt>
                <c:pt idx="663" formatCode="General">
                  <c:v>93.717948717948715</c:v>
                </c:pt>
                <c:pt idx="664" formatCode="General">
                  <c:v>0</c:v>
                </c:pt>
                <c:pt idx="665" formatCode="General">
                  <c:v>142</c:v>
                </c:pt>
                <c:pt idx="666" formatCode="General">
                  <c:v>52.256410256410255</c:v>
                </c:pt>
                <c:pt idx="667" formatCode="General">
                  <c:v>45</c:v>
                </c:pt>
                <c:pt idx="668" formatCode="General">
                  <c:v>30</c:v>
                </c:pt>
                <c:pt idx="669" formatCode="General">
                  <c:v>81.15384615384616</c:v>
                </c:pt>
                <c:pt idx="670" formatCode="General">
                  <c:v>47.5</c:v>
                </c:pt>
                <c:pt idx="671" formatCode="General">
                  <c:v>0</c:v>
                </c:pt>
                <c:pt idx="672" formatCode="General">
                  <c:v>59.794871794871796</c:v>
                </c:pt>
                <c:pt idx="673" formatCode="General">
                  <c:v>71.102564102564102</c:v>
                </c:pt>
                <c:pt idx="674" formatCode="General">
                  <c:v>52.256410256410255</c:v>
                </c:pt>
                <c:pt idx="675" formatCode="General">
                  <c:v>57.282051282051285</c:v>
                </c:pt>
                <c:pt idx="676" formatCode="General">
                  <c:v>121</c:v>
                </c:pt>
                <c:pt idx="677" formatCode="General">
                  <c:v>105</c:v>
                </c:pt>
                <c:pt idx="678" formatCode="General">
                  <c:v>126</c:v>
                </c:pt>
                <c:pt idx="679" formatCode="General">
                  <c:v>107</c:v>
                </c:pt>
                <c:pt idx="680" formatCode="General">
                  <c:v>93.717948717948715</c:v>
                </c:pt>
                <c:pt idx="681" formatCode="General">
                  <c:v>107</c:v>
                </c:pt>
                <c:pt idx="682" formatCode="General">
                  <c:v>103</c:v>
                </c:pt>
                <c:pt idx="683" formatCode="General">
                  <c:v>0</c:v>
                </c:pt>
                <c:pt idx="684" formatCode="General">
                  <c:v>103</c:v>
                </c:pt>
                <c:pt idx="685" formatCode="General">
                  <c:v>78.641025641025635</c:v>
                </c:pt>
                <c:pt idx="686" formatCode="General">
                  <c:v>68.589743589743591</c:v>
                </c:pt>
                <c:pt idx="687" formatCode="General">
                  <c:v>78.641025641025635</c:v>
                </c:pt>
                <c:pt idx="688" formatCode="General">
                  <c:v>62.307692307692307</c:v>
                </c:pt>
                <c:pt idx="689" formatCode="General">
                  <c:v>0</c:v>
                </c:pt>
                <c:pt idx="690" formatCode="General">
                  <c:v>116</c:v>
                </c:pt>
                <c:pt idx="691" formatCode="General">
                  <c:v>63.564102564102562</c:v>
                </c:pt>
                <c:pt idx="692" formatCode="General">
                  <c:v>130</c:v>
                </c:pt>
                <c:pt idx="693" formatCode="General">
                  <c:v>0</c:v>
                </c:pt>
                <c:pt idx="694" formatCode="General">
                  <c:v>200</c:v>
                </c:pt>
                <c:pt idx="695" formatCode="General">
                  <c:v>0</c:v>
                </c:pt>
                <c:pt idx="696" formatCode="General">
                  <c:v>150</c:v>
                </c:pt>
                <c:pt idx="697" formatCode="General">
                  <c:v>149</c:v>
                </c:pt>
                <c:pt idx="698" formatCode="General">
                  <c:v>0</c:v>
                </c:pt>
                <c:pt idx="699" formatCode="General">
                  <c:v>185</c:v>
                </c:pt>
                <c:pt idx="700" formatCode="General">
                  <c:v>0</c:v>
                </c:pt>
                <c:pt idx="701" formatCode="General">
                  <c:v>184</c:v>
                </c:pt>
                <c:pt idx="702" formatCode="General">
                  <c:v>203</c:v>
                </c:pt>
                <c:pt idx="703" formatCode="General">
                  <c:v>224</c:v>
                </c:pt>
                <c:pt idx="704" formatCode="General">
                  <c:v>106</c:v>
                </c:pt>
                <c:pt idx="705" formatCode="General">
                  <c:v>94.974358974358978</c:v>
                </c:pt>
                <c:pt idx="706" formatCode="General">
                  <c:v>128</c:v>
                </c:pt>
                <c:pt idx="707" formatCode="General">
                  <c:v>0</c:v>
                </c:pt>
                <c:pt idx="708" formatCode="General">
                  <c:v>286</c:v>
                </c:pt>
                <c:pt idx="709" formatCode="General">
                  <c:v>180</c:v>
                </c:pt>
                <c:pt idx="710" formatCode="General">
                  <c:v>196</c:v>
                </c:pt>
                <c:pt idx="711" formatCode="General">
                  <c:v>142</c:v>
                </c:pt>
                <c:pt idx="712" formatCode="General">
                  <c:v>161</c:v>
                </c:pt>
                <c:pt idx="713" formatCode="General">
                  <c:v>0</c:v>
                </c:pt>
                <c:pt idx="714" formatCode="General">
                  <c:v>93.717948717948715</c:v>
                </c:pt>
                <c:pt idx="715" formatCode="General">
                  <c:v>69.84615384615384</c:v>
                </c:pt>
                <c:pt idx="716" formatCode="General">
                  <c:v>61.051282051282051</c:v>
                </c:pt>
                <c:pt idx="717" formatCode="General">
                  <c:v>51</c:v>
                </c:pt>
                <c:pt idx="718" formatCode="General">
                  <c:v>72.358974358974365</c:v>
                </c:pt>
                <c:pt idx="719" formatCode="General">
                  <c:v>77.384615384615387</c:v>
                </c:pt>
                <c:pt idx="720" formatCode="General">
                  <c:v>107</c:v>
                </c:pt>
                <c:pt idx="721" formatCode="General">
                  <c:v>96.230769230769226</c:v>
                </c:pt>
                <c:pt idx="722" formatCode="General">
                  <c:v>76.128205128205124</c:v>
                </c:pt>
                <c:pt idx="723" formatCode="General">
                  <c:v>110</c:v>
                </c:pt>
                <c:pt idx="724" formatCode="General">
                  <c:v>81.15384615384616</c:v>
                </c:pt>
                <c:pt idx="725" formatCode="General">
                  <c:v>77.384615384615387</c:v>
                </c:pt>
                <c:pt idx="726" formatCode="General">
                  <c:v>0</c:v>
                </c:pt>
                <c:pt idx="727" formatCode="General">
                  <c:v>69.84615384615384</c:v>
                </c:pt>
                <c:pt idx="728" formatCode="General">
                  <c:v>111</c:v>
                </c:pt>
                <c:pt idx="729" formatCode="General">
                  <c:v>79.897435897435898</c:v>
                </c:pt>
                <c:pt idx="730" formatCode="General">
                  <c:v>104</c:v>
                </c:pt>
                <c:pt idx="731" formatCode="General">
                  <c:v>138</c:v>
                </c:pt>
                <c:pt idx="732" formatCode="General">
                  <c:v>61.051282051282051</c:v>
                </c:pt>
                <c:pt idx="733" formatCode="General">
                  <c:v>0</c:v>
                </c:pt>
                <c:pt idx="734" formatCode="General">
                  <c:v>204</c:v>
                </c:pt>
                <c:pt idx="735" formatCode="General">
                  <c:v>0</c:v>
                </c:pt>
                <c:pt idx="736" formatCode="General">
                  <c:v>255</c:v>
                </c:pt>
                <c:pt idx="737" formatCode="General">
                  <c:v>153</c:v>
                </c:pt>
                <c:pt idx="738" formatCode="General">
                  <c:v>252</c:v>
                </c:pt>
                <c:pt idx="739" formatCode="General">
                  <c:v>266</c:v>
                </c:pt>
                <c:pt idx="740" formatCode="General">
                  <c:v>304.32773109243698</c:v>
                </c:pt>
                <c:pt idx="741" formatCode="General">
                  <c:v>0</c:v>
                </c:pt>
                <c:pt idx="742" formatCode="General">
                  <c:v>220</c:v>
                </c:pt>
                <c:pt idx="743" formatCode="General">
                  <c:v>221</c:v>
                </c:pt>
                <c:pt idx="744" formatCode="General">
                  <c:v>182</c:v>
                </c:pt>
                <c:pt idx="745" formatCode="General">
                  <c:v>212</c:v>
                </c:pt>
                <c:pt idx="746" formatCode="General">
                  <c:v>0</c:v>
                </c:pt>
                <c:pt idx="747" formatCode="General">
                  <c:v>154</c:v>
                </c:pt>
                <c:pt idx="748" formatCode="General">
                  <c:v>180</c:v>
                </c:pt>
                <c:pt idx="749" formatCode="General">
                  <c:v>162</c:v>
                </c:pt>
                <c:pt idx="750" formatCode="General">
                  <c:v>197</c:v>
                </c:pt>
                <c:pt idx="751" formatCode="General">
                  <c:v>0</c:v>
                </c:pt>
                <c:pt idx="752" formatCode="General">
                  <c:v>134</c:v>
                </c:pt>
                <c:pt idx="753" formatCode="General">
                  <c:v>165</c:v>
                </c:pt>
                <c:pt idx="754" formatCode="General">
                  <c:v>176</c:v>
                </c:pt>
                <c:pt idx="755" formatCode="General">
                  <c:v>164</c:v>
                </c:pt>
                <c:pt idx="756" formatCode="General">
                  <c:v>139</c:v>
                </c:pt>
                <c:pt idx="757" formatCode="General">
                  <c:v>171</c:v>
                </c:pt>
                <c:pt idx="758" formatCode="General">
                  <c:v>133</c:v>
                </c:pt>
                <c:pt idx="759" formatCode="General">
                  <c:v>176</c:v>
                </c:pt>
                <c:pt idx="760" formatCode="General">
                  <c:v>180</c:v>
                </c:pt>
                <c:pt idx="761" formatCode="General">
                  <c:v>186</c:v>
                </c:pt>
                <c:pt idx="762" formatCode="General">
                  <c:v>180</c:v>
                </c:pt>
                <c:pt idx="763" formatCode="General">
                  <c:v>166</c:v>
                </c:pt>
                <c:pt idx="764" formatCode="General">
                  <c:v>207</c:v>
                </c:pt>
                <c:pt idx="765" formatCode="General">
                  <c:v>179</c:v>
                </c:pt>
                <c:pt idx="766" formatCode="General">
                  <c:v>183</c:v>
                </c:pt>
                <c:pt idx="767" formatCode="General">
                  <c:v>0</c:v>
                </c:pt>
                <c:pt idx="768" formatCode="General">
                  <c:v>200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94.974358974358978</c:v>
                </c:pt>
                <c:pt idx="775" formatCode="General">
                  <c:v>81.15384615384616</c:v>
                </c:pt>
                <c:pt idx="776" formatCode="General">
                  <c:v>141</c:v>
                </c:pt>
                <c:pt idx="777" formatCode="General">
                  <c:v>98.743589743589752</c:v>
                </c:pt>
                <c:pt idx="778" formatCode="General">
                  <c:v>97.487179487179489</c:v>
                </c:pt>
                <c:pt idx="779" formatCode="General">
                  <c:v>69.84615384615384</c:v>
                </c:pt>
                <c:pt idx="780" formatCode="General">
                  <c:v>96.230769230769226</c:v>
                </c:pt>
                <c:pt idx="781" formatCode="General">
                  <c:v>78.641025641025635</c:v>
                </c:pt>
                <c:pt idx="782" formatCode="General">
                  <c:v>79.897435897435898</c:v>
                </c:pt>
                <c:pt idx="783" formatCode="General">
                  <c:v>86.179487179487182</c:v>
                </c:pt>
                <c:pt idx="784" formatCode="General">
                  <c:v>0</c:v>
                </c:pt>
                <c:pt idx="785" formatCode="General">
                  <c:v>120</c:v>
                </c:pt>
                <c:pt idx="786" formatCode="General">
                  <c:v>79.897435897435898</c:v>
                </c:pt>
                <c:pt idx="787" formatCode="General">
                  <c:v>93.717948717948715</c:v>
                </c:pt>
                <c:pt idx="788" formatCode="General">
                  <c:v>79.897435897435898</c:v>
                </c:pt>
                <c:pt idx="789" formatCode="General">
                  <c:v>62.307692307692307</c:v>
                </c:pt>
                <c:pt idx="790" formatCode="General">
                  <c:v>87.435897435897431</c:v>
                </c:pt>
                <c:pt idx="791" formatCode="General">
                  <c:v>54.769230769230766</c:v>
                </c:pt>
                <c:pt idx="792" formatCode="General">
                  <c:v>78.641025641025635</c:v>
                </c:pt>
                <c:pt idx="793" formatCode="General">
                  <c:v>108</c:v>
                </c:pt>
                <c:pt idx="794" formatCode="General">
                  <c:v>82.410256410256409</c:v>
                </c:pt>
                <c:pt idx="795" formatCode="General">
                  <c:v>68.589743589743591</c:v>
                </c:pt>
                <c:pt idx="796" formatCode="General">
                  <c:v>120</c:v>
                </c:pt>
                <c:pt idx="797" formatCode="General">
                  <c:v>94.974358974358978</c:v>
                </c:pt>
                <c:pt idx="798" formatCode="General">
                  <c:v>110</c:v>
                </c:pt>
                <c:pt idx="799" formatCode="General">
                  <c:v>100</c:v>
                </c:pt>
                <c:pt idx="800" formatCode="General">
                  <c:v>88.692307692307693</c:v>
                </c:pt>
                <c:pt idx="801" formatCode="General">
                  <c:v>71.102564102564102</c:v>
                </c:pt>
                <c:pt idx="802" formatCode="General">
                  <c:v>0</c:v>
                </c:pt>
                <c:pt idx="803" formatCode="General">
                  <c:v>111</c:v>
                </c:pt>
                <c:pt idx="804" formatCode="General">
                  <c:v>128</c:v>
                </c:pt>
                <c:pt idx="805" formatCode="General">
                  <c:v>121</c:v>
                </c:pt>
                <c:pt idx="806" formatCode="General">
                  <c:v>89.948717948717956</c:v>
                </c:pt>
                <c:pt idx="807" formatCode="General">
                  <c:v>340.93277310924373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78.641025641025635</c:v>
                </c:pt>
                <c:pt idx="811" formatCode="General">
                  <c:v>64.820512820512818</c:v>
                </c:pt>
                <c:pt idx="812" formatCode="General">
                  <c:v>62.307692307692307</c:v>
                </c:pt>
                <c:pt idx="813" formatCode="General">
                  <c:v>64.820512820512818</c:v>
                </c:pt>
                <c:pt idx="814" formatCode="General">
                  <c:v>74.871794871794876</c:v>
                </c:pt>
                <c:pt idx="815" formatCode="General">
                  <c:v>0</c:v>
                </c:pt>
                <c:pt idx="816" formatCode="General">
                  <c:v>62.307692307692307</c:v>
                </c:pt>
                <c:pt idx="817" formatCode="General">
                  <c:v>81.15384615384616</c:v>
                </c:pt>
                <c:pt idx="818" formatCode="General">
                  <c:v>73.615384615384613</c:v>
                </c:pt>
                <c:pt idx="819" formatCode="General">
                  <c:v>72.358974358974365</c:v>
                </c:pt>
                <c:pt idx="820" formatCode="General">
                  <c:v>87.435897435897431</c:v>
                </c:pt>
                <c:pt idx="821" formatCode="General">
                  <c:v>63.564102564102562</c:v>
                </c:pt>
                <c:pt idx="822" formatCode="General">
                  <c:v>67.333333333333329</c:v>
                </c:pt>
                <c:pt idx="823" formatCode="General">
                  <c:v>61.051282051282051</c:v>
                </c:pt>
                <c:pt idx="824" formatCode="General">
                  <c:v>66.07692307692308</c:v>
                </c:pt>
                <c:pt idx="825" formatCode="General">
                  <c:v>68.589743589743591</c:v>
                </c:pt>
                <c:pt idx="826" formatCode="General">
                  <c:v>64.820512820512818</c:v>
                </c:pt>
                <c:pt idx="827" formatCode="General">
                  <c:v>104</c:v>
                </c:pt>
                <c:pt idx="828" formatCode="General">
                  <c:v>109</c:v>
                </c:pt>
                <c:pt idx="829" formatCode="General">
                  <c:v>105</c:v>
                </c:pt>
                <c:pt idx="830" formatCode="General">
                  <c:v>102</c:v>
                </c:pt>
                <c:pt idx="831" formatCode="General">
                  <c:v>109</c:v>
                </c:pt>
                <c:pt idx="832" formatCode="General">
                  <c:v>107</c:v>
                </c:pt>
                <c:pt idx="833" formatCode="General">
                  <c:v>113</c:v>
                </c:pt>
                <c:pt idx="834" formatCode="General">
                  <c:v>219</c:v>
                </c:pt>
                <c:pt idx="835" formatCode="General">
                  <c:v>0</c:v>
                </c:pt>
                <c:pt idx="836" formatCode="General">
                  <c:v>84.92307692307692</c:v>
                </c:pt>
                <c:pt idx="837" formatCode="General">
                  <c:v>129</c:v>
                </c:pt>
                <c:pt idx="838" formatCode="General">
                  <c:v>117</c:v>
                </c:pt>
                <c:pt idx="839" formatCode="General">
                  <c:v>40</c:v>
                </c:pt>
                <c:pt idx="840" formatCode="General">
                  <c:v>158</c:v>
                </c:pt>
                <c:pt idx="841" formatCode="General">
                  <c:v>50</c:v>
                </c:pt>
                <c:pt idx="842" formatCode="General">
                  <c:v>129</c:v>
                </c:pt>
                <c:pt idx="843" formatCode="General">
                  <c:v>148</c:v>
                </c:pt>
                <c:pt idx="844" formatCode="General">
                  <c:v>82.410256410256409</c:v>
                </c:pt>
                <c:pt idx="845" formatCode="General">
                  <c:v>59.794871794871796</c:v>
                </c:pt>
                <c:pt idx="846" formatCode="General">
                  <c:v>107</c:v>
                </c:pt>
                <c:pt idx="847" formatCode="General">
                  <c:v>96.230769230769226</c:v>
                </c:pt>
                <c:pt idx="848" formatCode="General">
                  <c:v>143</c:v>
                </c:pt>
                <c:pt idx="849" formatCode="General">
                  <c:v>186</c:v>
                </c:pt>
                <c:pt idx="850" formatCode="General">
                  <c:v>0</c:v>
                </c:pt>
                <c:pt idx="851" formatCode="General">
                  <c:v>257</c:v>
                </c:pt>
                <c:pt idx="852" formatCode="General">
                  <c:v>217</c:v>
                </c:pt>
                <c:pt idx="853" formatCode="General">
                  <c:v>0</c:v>
                </c:pt>
                <c:pt idx="854" formatCode="General">
                  <c:v>120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94.974358974358978</c:v>
                </c:pt>
                <c:pt idx="859" formatCode="General">
                  <c:v>170</c:v>
                </c:pt>
                <c:pt idx="860" formatCode="General">
                  <c:v>47.5</c:v>
                </c:pt>
                <c:pt idx="861" formatCode="General">
                  <c:v>105</c:v>
                </c:pt>
                <c:pt idx="862" formatCode="General">
                  <c:v>96.230769230769226</c:v>
                </c:pt>
                <c:pt idx="863" formatCode="General">
                  <c:v>31.25</c:v>
                </c:pt>
                <c:pt idx="864" formatCode="General">
                  <c:v>110</c:v>
                </c:pt>
                <c:pt idx="865" formatCode="General">
                  <c:v>0</c:v>
                </c:pt>
                <c:pt idx="866" formatCode="General">
                  <c:v>83.666666666666657</c:v>
                </c:pt>
                <c:pt idx="867" formatCode="General">
                  <c:v>53.512820512820511</c:v>
                </c:pt>
                <c:pt idx="868" formatCode="General">
                  <c:v>40</c:v>
                </c:pt>
                <c:pt idx="869" formatCode="General">
                  <c:v>69.84615384615384</c:v>
                </c:pt>
                <c:pt idx="870" formatCode="General">
                  <c:v>132</c:v>
                </c:pt>
                <c:pt idx="871" formatCode="General">
                  <c:v>52.256410256410255</c:v>
                </c:pt>
                <c:pt idx="872" formatCode="General">
                  <c:v>137</c:v>
                </c:pt>
                <c:pt idx="873" formatCode="General">
                  <c:v>96.230769230769226</c:v>
                </c:pt>
                <c:pt idx="874" formatCode="General">
                  <c:v>84.92307692307692</c:v>
                </c:pt>
                <c:pt idx="875" formatCode="General">
                  <c:v>43.75</c:v>
                </c:pt>
                <c:pt idx="876" formatCode="General">
                  <c:v>76.128205128205124</c:v>
                </c:pt>
                <c:pt idx="877" formatCode="General">
                  <c:v>57.282051282051285</c:v>
                </c:pt>
                <c:pt idx="878" formatCode="General">
                  <c:v>53.512820512820511</c:v>
                </c:pt>
                <c:pt idx="879" formatCode="General">
                  <c:v>48.75</c:v>
                </c:pt>
                <c:pt idx="880" formatCode="General">
                  <c:v>27.5</c:v>
                </c:pt>
                <c:pt idx="881" formatCode="General">
                  <c:v>63.564102564102562</c:v>
                </c:pt>
                <c:pt idx="882" formatCode="General">
                  <c:v>68.589743589743591</c:v>
                </c:pt>
                <c:pt idx="883" formatCode="General">
                  <c:v>45</c:v>
                </c:pt>
                <c:pt idx="884" formatCode="General">
                  <c:v>180</c:v>
                </c:pt>
                <c:pt idx="885" formatCode="General">
                  <c:v>113</c:v>
                </c:pt>
                <c:pt idx="886" formatCode="General">
                  <c:v>164</c:v>
                </c:pt>
                <c:pt idx="887" formatCode="General">
                  <c:v>163</c:v>
                </c:pt>
                <c:pt idx="888" formatCode="General">
                  <c:v>91.205128205128204</c:v>
                </c:pt>
                <c:pt idx="889" formatCode="General">
                  <c:v>87.435897435897431</c:v>
                </c:pt>
                <c:pt idx="890" formatCode="General">
                  <c:v>181</c:v>
                </c:pt>
                <c:pt idx="891" formatCode="General">
                  <c:v>183</c:v>
                </c:pt>
                <c:pt idx="892" formatCode="General">
                  <c:v>0</c:v>
                </c:pt>
                <c:pt idx="893" formatCode="General">
                  <c:v>117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155</c:v>
                </c:pt>
                <c:pt idx="898" formatCode="General">
                  <c:v>127</c:v>
                </c:pt>
                <c:pt idx="899" formatCode="General">
                  <c:v>105</c:v>
                </c:pt>
                <c:pt idx="900" formatCode="General">
                  <c:v>0</c:v>
                </c:pt>
                <c:pt idx="901" formatCode="General">
                  <c:v>142</c:v>
                </c:pt>
                <c:pt idx="902" formatCode="General">
                  <c:v>149</c:v>
                </c:pt>
                <c:pt idx="903" formatCode="General">
                  <c:v>161</c:v>
                </c:pt>
                <c:pt idx="904" formatCode="General">
                  <c:v>157</c:v>
                </c:pt>
                <c:pt idx="905" formatCode="General">
                  <c:v>120</c:v>
                </c:pt>
                <c:pt idx="906" formatCode="General">
                  <c:v>110</c:v>
                </c:pt>
                <c:pt idx="907" formatCode="General">
                  <c:v>132</c:v>
                </c:pt>
                <c:pt idx="908" formatCode="General">
                  <c:v>0</c:v>
                </c:pt>
                <c:pt idx="909" formatCode="General">
                  <c:v>116</c:v>
                </c:pt>
                <c:pt idx="910" formatCode="General">
                  <c:v>123</c:v>
                </c:pt>
                <c:pt idx="911" formatCode="General">
                  <c:v>129</c:v>
                </c:pt>
                <c:pt idx="912" formatCode="General">
                  <c:v>89.948717948717956</c:v>
                </c:pt>
                <c:pt idx="913" formatCode="General">
                  <c:v>171</c:v>
                </c:pt>
                <c:pt idx="914" formatCode="General">
                  <c:v>113</c:v>
                </c:pt>
                <c:pt idx="915" formatCode="General">
                  <c:v>112</c:v>
                </c:pt>
                <c:pt idx="916" formatCode="General">
                  <c:v>0</c:v>
                </c:pt>
                <c:pt idx="917" formatCode="General">
                  <c:v>120</c:v>
                </c:pt>
                <c:pt idx="918" formatCode="General">
                  <c:v>94.974358974358978</c:v>
                </c:pt>
                <c:pt idx="919" formatCode="General">
                  <c:v>0</c:v>
                </c:pt>
                <c:pt idx="920" formatCode="General">
                  <c:v>129</c:v>
                </c:pt>
                <c:pt idx="921" formatCode="General">
                  <c:v>127</c:v>
                </c:pt>
                <c:pt idx="922" formatCode="General">
                  <c:v>0</c:v>
                </c:pt>
                <c:pt idx="923" formatCode="General">
                  <c:v>156</c:v>
                </c:pt>
                <c:pt idx="924" formatCode="General">
                  <c:v>54.769230769230766</c:v>
                </c:pt>
                <c:pt idx="925" formatCode="General">
                  <c:v>52.256410256410255</c:v>
                </c:pt>
                <c:pt idx="926" formatCode="General">
                  <c:v>35</c:v>
                </c:pt>
                <c:pt idx="927" formatCode="General">
                  <c:v>78.641025641025635</c:v>
                </c:pt>
                <c:pt idx="928" formatCode="General">
                  <c:v>47.5</c:v>
                </c:pt>
                <c:pt idx="929" formatCode="General">
                  <c:v>0</c:v>
                </c:pt>
                <c:pt idx="930" formatCode="General">
                  <c:v>53.512820512820511</c:v>
                </c:pt>
                <c:pt idx="931" formatCode="General">
                  <c:v>57.282051282051285</c:v>
                </c:pt>
                <c:pt idx="932" formatCode="General">
                  <c:v>45</c:v>
                </c:pt>
                <c:pt idx="933" formatCode="General">
                  <c:v>59.794871794871796</c:v>
                </c:pt>
                <c:pt idx="934" formatCode="General">
                  <c:v>149</c:v>
                </c:pt>
                <c:pt idx="935" formatCode="General">
                  <c:v>111</c:v>
                </c:pt>
                <c:pt idx="936" formatCode="General">
                  <c:v>136</c:v>
                </c:pt>
                <c:pt idx="937" formatCode="General">
                  <c:v>107</c:v>
                </c:pt>
                <c:pt idx="938" formatCode="General">
                  <c:v>89.948717948717956</c:v>
                </c:pt>
                <c:pt idx="939" formatCode="General">
                  <c:v>110</c:v>
                </c:pt>
                <c:pt idx="940" formatCode="General">
                  <c:v>112</c:v>
                </c:pt>
                <c:pt idx="941" formatCode="General">
                  <c:v>132</c:v>
                </c:pt>
                <c:pt idx="942" formatCode="General">
                  <c:v>114</c:v>
                </c:pt>
                <c:pt idx="943" formatCode="General">
                  <c:v>87.435897435897431</c:v>
                </c:pt>
                <c:pt idx="944" formatCode="General">
                  <c:v>108</c:v>
                </c:pt>
                <c:pt idx="945" formatCode="General">
                  <c:v>83.666666666666657</c:v>
                </c:pt>
                <c:pt idx="946" formatCode="General">
                  <c:v>64.820512820512818</c:v>
                </c:pt>
                <c:pt idx="947" formatCode="General">
                  <c:v>0</c:v>
                </c:pt>
                <c:pt idx="948" formatCode="General">
                  <c:v>103</c:v>
                </c:pt>
                <c:pt idx="949" formatCode="General">
                  <c:v>68.589743589743591</c:v>
                </c:pt>
                <c:pt idx="950" formatCode="General">
                  <c:v>144</c:v>
                </c:pt>
                <c:pt idx="951" formatCode="General">
                  <c:v>43.75</c:v>
                </c:pt>
                <c:pt idx="952" formatCode="General">
                  <c:v>165</c:v>
                </c:pt>
                <c:pt idx="953" formatCode="General">
                  <c:v>0</c:v>
                </c:pt>
                <c:pt idx="954" formatCode="General">
                  <c:v>142</c:v>
                </c:pt>
                <c:pt idx="955" formatCode="General">
                  <c:v>133</c:v>
                </c:pt>
                <c:pt idx="956" formatCode="General">
                  <c:v>92.461538461538453</c:v>
                </c:pt>
                <c:pt idx="957" formatCode="General">
                  <c:v>155</c:v>
                </c:pt>
                <c:pt idx="958" formatCode="General">
                  <c:v>68.589743589743591</c:v>
                </c:pt>
                <c:pt idx="959" formatCode="General">
                  <c:v>164</c:v>
                </c:pt>
                <c:pt idx="960" formatCode="General">
                  <c:v>180</c:v>
                </c:pt>
                <c:pt idx="961" formatCode="General">
                  <c:v>166</c:v>
                </c:pt>
                <c:pt idx="962" formatCode="General">
                  <c:v>105</c:v>
                </c:pt>
                <c:pt idx="963" formatCode="General">
                  <c:v>84.92307692307692</c:v>
                </c:pt>
                <c:pt idx="964" formatCode="General">
                  <c:v>124</c:v>
                </c:pt>
                <c:pt idx="965" formatCode="General">
                  <c:v>108</c:v>
                </c:pt>
                <c:pt idx="966" formatCode="General">
                  <c:v>260</c:v>
                </c:pt>
                <c:pt idx="967" formatCode="General">
                  <c:v>170</c:v>
                </c:pt>
                <c:pt idx="968" formatCode="General">
                  <c:v>210</c:v>
                </c:pt>
                <c:pt idx="969" formatCode="General">
                  <c:v>147</c:v>
                </c:pt>
                <c:pt idx="970" formatCode="General">
                  <c:v>132</c:v>
                </c:pt>
                <c:pt idx="971" formatCode="General">
                  <c:v>0</c:v>
                </c:pt>
                <c:pt idx="972" formatCode="General">
                  <c:v>71.102564102564102</c:v>
                </c:pt>
                <c:pt idx="973" formatCode="General">
                  <c:v>61.051282051282051</c:v>
                </c:pt>
                <c:pt idx="974" formatCode="General">
                  <c:v>77.384615384615387</c:v>
                </c:pt>
                <c:pt idx="975" formatCode="General">
                  <c:v>57.282051282051285</c:v>
                </c:pt>
                <c:pt idx="976" formatCode="General">
                  <c:v>66.07692307692308</c:v>
                </c:pt>
                <c:pt idx="977" formatCode="General">
                  <c:v>78.641025641025635</c:v>
                </c:pt>
                <c:pt idx="978" formatCode="General">
                  <c:v>104</c:v>
                </c:pt>
                <c:pt idx="979" formatCode="General">
                  <c:v>103</c:v>
                </c:pt>
                <c:pt idx="980" formatCode="General">
                  <c:v>83.666666666666657</c:v>
                </c:pt>
                <c:pt idx="981" formatCode="General">
                  <c:v>115</c:v>
                </c:pt>
                <c:pt idx="982" formatCode="General">
                  <c:v>76.128205128205124</c:v>
                </c:pt>
                <c:pt idx="983" formatCode="General">
                  <c:v>82.410256410256409</c:v>
                </c:pt>
                <c:pt idx="984" formatCode="General">
                  <c:v>0</c:v>
                </c:pt>
                <c:pt idx="985" formatCode="General">
                  <c:v>77.384615384615387</c:v>
                </c:pt>
                <c:pt idx="986" formatCode="General">
                  <c:v>115</c:v>
                </c:pt>
                <c:pt idx="987" formatCode="General">
                  <c:v>78.641025641025635</c:v>
                </c:pt>
                <c:pt idx="988" formatCode="General">
                  <c:v>68.589743589743591</c:v>
                </c:pt>
                <c:pt idx="989" formatCode="General">
                  <c:v>116</c:v>
                </c:pt>
                <c:pt idx="990" formatCode="General">
                  <c:v>64.820512820512818</c:v>
                </c:pt>
                <c:pt idx="991" formatCode="General">
                  <c:v>0</c:v>
                </c:pt>
                <c:pt idx="992" formatCode="General">
                  <c:v>198</c:v>
                </c:pt>
                <c:pt idx="993" formatCode="General">
                  <c:v>0</c:v>
                </c:pt>
                <c:pt idx="994" formatCode="General">
                  <c:v>270</c:v>
                </c:pt>
                <c:pt idx="995" formatCode="General">
                  <c:v>151</c:v>
                </c:pt>
                <c:pt idx="996" formatCode="General">
                  <c:v>259</c:v>
                </c:pt>
                <c:pt idx="997" formatCode="General">
                  <c:v>166</c:v>
                </c:pt>
                <c:pt idx="998" formatCode="General">
                  <c:v>262</c:v>
                </c:pt>
                <c:pt idx="999" formatCode="General">
                  <c:v>0</c:v>
                </c:pt>
                <c:pt idx="1000" formatCode="General">
                  <c:v>126</c:v>
                </c:pt>
                <c:pt idx="1001" formatCode="General">
                  <c:v>219</c:v>
                </c:pt>
                <c:pt idx="1002" formatCode="General">
                  <c:v>178</c:v>
                </c:pt>
                <c:pt idx="1003" formatCode="General">
                  <c:v>194</c:v>
                </c:pt>
                <c:pt idx="1004" formatCode="General">
                  <c:v>0</c:v>
                </c:pt>
                <c:pt idx="1005" formatCode="General">
                  <c:v>174</c:v>
                </c:pt>
                <c:pt idx="1006" formatCode="General">
                  <c:v>221</c:v>
                </c:pt>
                <c:pt idx="1007" formatCode="General">
                  <c:v>155</c:v>
                </c:pt>
                <c:pt idx="1008" formatCode="General">
                  <c:v>180</c:v>
                </c:pt>
                <c:pt idx="1009" formatCode="General">
                  <c:v>0</c:v>
                </c:pt>
                <c:pt idx="1010" formatCode="General">
                  <c:v>91.205128205128204</c:v>
                </c:pt>
                <c:pt idx="1011" formatCode="General">
                  <c:v>159</c:v>
                </c:pt>
                <c:pt idx="1012" formatCode="General">
                  <c:v>185</c:v>
                </c:pt>
                <c:pt idx="1013" formatCode="General">
                  <c:v>169</c:v>
                </c:pt>
                <c:pt idx="1014" formatCode="General">
                  <c:v>147</c:v>
                </c:pt>
                <c:pt idx="1015" formatCode="General">
                  <c:v>141</c:v>
                </c:pt>
                <c:pt idx="1016" formatCode="General">
                  <c:v>142</c:v>
                </c:pt>
                <c:pt idx="1017" formatCode="General">
                  <c:v>159</c:v>
                </c:pt>
                <c:pt idx="1018" formatCode="General">
                  <c:v>104</c:v>
                </c:pt>
                <c:pt idx="1019" formatCode="General">
                  <c:v>123</c:v>
                </c:pt>
                <c:pt idx="1020" formatCode="General">
                  <c:v>122</c:v>
                </c:pt>
                <c:pt idx="1021" formatCode="General">
                  <c:v>156</c:v>
                </c:pt>
                <c:pt idx="1022" formatCode="General">
                  <c:v>131</c:v>
                </c:pt>
                <c:pt idx="1023" formatCode="General">
                  <c:v>142</c:v>
                </c:pt>
                <c:pt idx="1024" formatCode="General">
                  <c:v>154</c:v>
                </c:pt>
                <c:pt idx="1025" formatCode="General">
                  <c:v>0</c:v>
                </c:pt>
                <c:pt idx="1026" formatCode="General">
                  <c:v>116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108</c:v>
                </c:pt>
                <c:pt idx="1033" formatCode="General">
                  <c:v>83.666666666666657</c:v>
                </c:pt>
                <c:pt idx="1034" formatCode="General">
                  <c:v>96.230769230769226</c:v>
                </c:pt>
                <c:pt idx="1035" formatCode="General">
                  <c:v>120</c:v>
                </c:pt>
                <c:pt idx="1036" formatCode="General">
                  <c:v>87.435897435897431</c:v>
                </c:pt>
                <c:pt idx="1037" formatCode="General">
                  <c:v>77.384615384615387</c:v>
                </c:pt>
                <c:pt idx="1038" formatCode="General">
                  <c:v>102</c:v>
                </c:pt>
                <c:pt idx="1039" formatCode="General">
                  <c:v>82.410256410256409</c:v>
                </c:pt>
                <c:pt idx="1040" formatCode="General">
                  <c:v>77.384615384615387</c:v>
                </c:pt>
                <c:pt idx="1041" formatCode="General">
                  <c:v>91.205128205128204</c:v>
                </c:pt>
                <c:pt idx="1042" formatCode="General">
                  <c:v>77.384615384615387</c:v>
                </c:pt>
                <c:pt idx="1043" formatCode="General">
                  <c:v>130</c:v>
                </c:pt>
                <c:pt idx="1044" formatCode="General">
                  <c:v>76.128205128205124</c:v>
                </c:pt>
                <c:pt idx="1045" formatCode="General">
                  <c:v>111</c:v>
                </c:pt>
                <c:pt idx="1046" formatCode="General">
                  <c:v>87.435897435897431</c:v>
                </c:pt>
                <c:pt idx="1047" formatCode="General">
                  <c:v>57.282051282051285</c:v>
                </c:pt>
                <c:pt idx="1048" formatCode="General">
                  <c:v>86.179487179487182</c:v>
                </c:pt>
                <c:pt idx="1049" formatCode="General">
                  <c:v>129</c:v>
                </c:pt>
                <c:pt idx="1050" formatCode="General">
                  <c:v>144</c:v>
                </c:pt>
                <c:pt idx="1051" formatCode="General">
                  <c:v>117</c:v>
                </c:pt>
                <c:pt idx="1052" formatCode="General">
                  <c:v>97.487179487179489</c:v>
                </c:pt>
                <c:pt idx="1053" formatCode="General">
                  <c:v>135</c:v>
                </c:pt>
                <c:pt idx="1054" formatCode="General">
                  <c:v>157</c:v>
                </c:pt>
                <c:pt idx="1055" formatCode="General">
                  <c:v>140</c:v>
                </c:pt>
                <c:pt idx="1056" formatCode="General">
                  <c:v>87.435897435897431</c:v>
                </c:pt>
                <c:pt idx="1057" formatCode="General">
                  <c:v>89.948717948717956</c:v>
                </c:pt>
                <c:pt idx="1058" formatCode="General">
                  <c:v>110</c:v>
                </c:pt>
                <c:pt idx="1059" formatCode="General">
                  <c:v>139</c:v>
                </c:pt>
                <c:pt idx="1060" formatCode="General">
                  <c:v>0</c:v>
                </c:pt>
                <c:pt idx="1061" formatCode="General">
                  <c:v>105</c:v>
                </c:pt>
                <c:pt idx="1062" formatCode="General">
                  <c:v>129</c:v>
                </c:pt>
                <c:pt idx="1063" formatCode="General">
                  <c:v>119</c:v>
                </c:pt>
                <c:pt idx="1064" formatCode="General">
                  <c:v>82.410256410256409</c:v>
                </c:pt>
                <c:pt idx="1065" formatCode="General">
                  <c:v>208</c:v>
                </c:pt>
                <c:pt idx="1066" formatCode="General">
                  <c:v>109</c:v>
                </c:pt>
                <c:pt idx="1067" formatCode="General">
                  <c:v>103</c:v>
                </c:pt>
                <c:pt idx="1068" formatCode="General">
                  <c:v>77.384615384615387</c:v>
                </c:pt>
                <c:pt idx="1069" formatCode="General">
                  <c:v>64.820512820512818</c:v>
                </c:pt>
                <c:pt idx="1070" formatCode="General">
                  <c:v>67.333333333333329</c:v>
                </c:pt>
                <c:pt idx="1071" formatCode="General">
                  <c:v>61.051282051282051</c:v>
                </c:pt>
                <c:pt idx="1072" formatCode="General">
                  <c:v>69.84615384615384</c:v>
                </c:pt>
                <c:pt idx="1073" formatCode="General">
                  <c:v>0</c:v>
                </c:pt>
                <c:pt idx="1074" formatCode="General">
                  <c:v>64.820512820512818</c:v>
                </c:pt>
                <c:pt idx="1075" formatCode="General">
                  <c:v>74.871794871794876</c:v>
                </c:pt>
                <c:pt idx="1076" formatCode="General">
                  <c:v>69.84615384615384</c:v>
                </c:pt>
                <c:pt idx="1077" formatCode="General">
                  <c:v>73.615384615384613</c:v>
                </c:pt>
                <c:pt idx="1078" formatCode="General">
                  <c:v>92.461538461538453</c:v>
                </c:pt>
                <c:pt idx="1079" formatCode="General">
                  <c:v>64.820512820512818</c:v>
                </c:pt>
                <c:pt idx="1080" formatCode="General">
                  <c:v>63.564102564102562</c:v>
                </c:pt>
                <c:pt idx="1081" formatCode="General">
                  <c:v>58.53846153846154</c:v>
                </c:pt>
                <c:pt idx="1082" formatCode="General">
                  <c:v>67.333333333333329</c:v>
                </c:pt>
                <c:pt idx="1083" formatCode="General">
                  <c:v>64.820512820512818</c:v>
                </c:pt>
                <c:pt idx="1084" formatCode="General">
                  <c:v>62.307692307692307</c:v>
                </c:pt>
                <c:pt idx="1085" formatCode="General">
                  <c:v>109</c:v>
                </c:pt>
                <c:pt idx="1086" formatCode="General">
                  <c:v>108</c:v>
                </c:pt>
                <c:pt idx="1087" formatCode="General">
                  <c:v>104</c:v>
                </c:pt>
                <c:pt idx="1088" formatCode="General">
                  <c:v>103</c:v>
                </c:pt>
                <c:pt idx="1089" formatCode="General">
                  <c:v>109</c:v>
                </c:pt>
                <c:pt idx="1090" formatCode="General">
                  <c:v>107</c:v>
                </c:pt>
                <c:pt idx="1091" formatCode="General">
                  <c:v>108</c:v>
                </c:pt>
                <c:pt idx="1092" formatCode="General">
                  <c:v>125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121</c:v>
                </c:pt>
                <c:pt idx="1096" formatCode="General">
                  <c:v>125</c:v>
                </c:pt>
                <c:pt idx="1097" formatCode="General">
                  <c:v>46.25</c:v>
                </c:pt>
                <c:pt idx="1098" formatCode="General">
                  <c:v>138</c:v>
                </c:pt>
                <c:pt idx="1099" formatCode="General">
                  <c:v>57.282051282051285</c:v>
                </c:pt>
                <c:pt idx="1100" formatCode="General">
                  <c:v>109</c:v>
                </c:pt>
                <c:pt idx="1101" formatCode="General">
                  <c:v>137</c:v>
                </c:pt>
                <c:pt idx="1102" formatCode="General">
                  <c:v>76.128205128205124</c:v>
                </c:pt>
                <c:pt idx="1103" formatCode="General">
                  <c:v>68.589743589743591</c:v>
                </c:pt>
                <c:pt idx="1104" formatCode="General">
                  <c:v>103</c:v>
                </c:pt>
                <c:pt idx="1105" formatCode="General">
                  <c:v>100</c:v>
                </c:pt>
                <c:pt idx="1106" formatCode="General">
                  <c:v>145</c:v>
                </c:pt>
                <c:pt idx="1107" formatCode="General">
                  <c:v>188</c:v>
                </c:pt>
                <c:pt idx="1108" formatCode="General">
                  <c:v>154</c:v>
                </c:pt>
                <c:pt idx="1109" formatCode="General">
                  <c:v>251</c:v>
                </c:pt>
                <c:pt idx="1110" formatCode="General">
                  <c:v>240</c:v>
                </c:pt>
                <c:pt idx="1111" formatCode="General">
                  <c:v>162</c:v>
                </c:pt>
                <c:pt idx="1112" formatCode="General">
                  <c:v>93.717948717948715</c:v>
                </c:pt>
                <c:pt idx="1113" formatCode="General">
                  <c:v>0</c:v>
                </c:pt>
                <c:pt idx="1114" formatCode="General">
                  <c:v>131</c:v>
                </c:pt>
                <c:pt idx="1115" formatCode="General">
                  <c:v>0</c:v>
                </c:pt>
                <c:pt idx="1116" formatCode="General">
                  <c:v>79.897435897435898</c:v>
                </c:pt>
                <c:pt idx="1117" formatCode="General">
                  <c:v>119</c:v>
                </c:pt>
                <c:pt idx="1118" formatCode="General">
                  <c:v>58.53846153846154</c:v>
                </c:pt>
                <c:pt idx="1119" formatCode="General">
                  <c:v>129</c:v>
                </c:pt>
                <c:pt idx="1120" formatCode="General">
                  <c:v>115</c:v>
                </c:pt>
                <c:pt idx="1121" formatCode="General">
                  <c:v>31.25</c:v>
                </c:pt>
                <c:pt idx="1122" formatCode="General">
                  <c:v>93.717948717948715</c:v>
                </c:pt>
                <c:pt idx="1123" formatCode="General">
                  <c:v>0</c:v>
                </c:pt>
                <c:pt idx="1124" formatCode="General">
                  <c:v>93.717948717948715</c:v>
                </c:pt>
                <c:pt idx="1125" formatCode="General">
                  <c:v>52.256410256410255</c:v>
                </c:pt>
                <c:pt idx="1126" formatCode="General">
                  <c:v>45</c:v>
                </c:pt>
                <c:pt idx="1127" formatCode="General">
                  <c:v>59.794871794871796</c:v>
                </c:pt>
                <c:pt idx="1128" formatCode="General">
                  <c:v>112</c:v>
                </c:pt>
                <c:pt idx="1129" formatCode="General">
                  <c:v>45</c:v>
                </c:pt>
                <c:pt idx="1130" formatCode="General">
                  <c:v>154</c:v>
                </c:pt>
                <c:pt idx="1131" formatCode="General">
                  <c:v>56.025641025641022</c:v>
                </c:pt>
                <c:pt idx="1132" formatCode="General">
                  <c:v>51</c:v>
                </c:pt>
                <c:pt idx="1133" formatCode="General">
                  <c:v>57.282051282051285</c:v>
                </c:pt>
                <c:pt idx="1134" formatCode="General">
                  <c:v>74.871794871794876</c:v>
                </c:pt>
                <c:pt idx="1135" formatCode="General">
                  <c:v>59.794871794871796</c:v>
                </c:pt>
                <c:pt idx="1136" formatCode="General">
                  <c:v>54.769230769230766</c:v>
                </c:pt>
                <c:pt idx="1137" formatCode="General">
                  <c:v>58.53846153846154</c:v>
                </c:pt>
                <c:pt idx="1138" formatCode="General">
                  <c:v>31.25</c:v>
                </c:pt>
                <c:pt idx="1139" formatCode="General">
                  <c:v>68.589743589743591</c:v>
                </c:pt>
                <c:pt idx="1140" formatCode="General">
                  <c:v>59.794871794871796</c:v>
                </c:pt>
                <c:pt idx="1141" formatCode="General">
                  <c:v>46.25</c:v>
                </c:pt>
                <c:pt idx="1142" formatCode="General">
                  <c:v>178</c:v>
                </c:pt>
                <c:pt idx="1143" formatCode="General">
                  <c:v>110</c:v>
                </c:pt>
                <c:pt idx="1144" formatCode="General">
                  <c:v>145</c:v>
                </c:pt>
                <c:pt idx="1145" formatCode="General">
                  <c:v>117</c:v>
                </c:pt>
                <c:pt idx="1146" formatCode="General">
                  <c:v>110</c:v>
                </c:pt>
                <c:pt idx="1147" formatCode="General">
                  <c:v>69.84615384615384</c:v>
                </c:pt>
                <c:pt idx="1148" formatCode="General">
                  <c:v>123</c:v>
                </c:pt>
                <c:pt idx="1149" formatCode="General">
                  <c:v>145</c:v>
                </c:pt>
                <c:pt idx="1150" formatCode="General">
                  <c:v>110</c:v>
                </c:pt>
                <c:pt idx="1151" formatCode="General">
                  <c:v>113</c:v>
                </c:pt>
                <c:pt idx="1152" formatCode="General">
                  <c:v>105</c:v>
                </c:pt>
                <c:pt idx="1153" formatCode="General">
                  <c:v>79.897435897435898</c:v>
                </c:pt>
                <c:pt idx="1154" formatCode="General">
                  <c:v>139</c:v>
                </c:pt>
                <c:pt idx="1155" formatCode="General">
                  <c:v>148</c:v>
                </c:pt>
                <c:pt idx="1156" formatCode="General">
                  <c:v>128</c:v>
                </c:pt>
                <c:pt idx="1157" formatCode="General">
                  <c:v>103</c:v>
                </c:pt>
                <c:pt idx="1158" formatCode="General">
                  <c:v>0</c:v>
                </c:pt>
                <c:pt idx="1159" formatCode="General">
                  <c:v>125</c:v>
                </c:pt>
                <c:pt idx="1160" formatCode="General">
                  <c:v>123</c:v>
                </c:pt>
                <c:pt idx="1161" formatCode="General">
                  <c:v>124</c:v>
                </c:pt>
                <c:pt idx="1162" formatCode="General">
                  <c:v>138</c:v>
                </c:pt>
                <c:pt idx="1163" formatCode="General">
                  <c:v>117</c:v>
                </c:pt>
                <c:pt idx="1164" formatCode="General">
                  <c:v>97.487179487179489</c:v>
                </c:pt>
                <c:pt idx="1165" formatCode="General">
                  <c:v>183</c:v>
                </c:pt>
                <c:pt idx="1166" formatCode="General">
                  <c:v>0</c:v>
                </c:pt>
                <c:pt idx="1167" formatCode="General">
                  <c:v>127</c:v>
                </c:pt>
                <c:pt idx="1168" formatCode="General">
                  <c:v>110</c:v>
                </c:pt>
                <c:pt idx="1169" formatCode="General">
                  <c:v>187</c:v>
                </c:pt>
                <c:pt idx="1170" formatCode="General">
                  <c:v>97.487179487179489</c:v>
                </c:pt>
                <c:pt idx="1171" formatCode="General">
                  <c:v>145</c:v>
                </c:pt>
                <c:pt idx="1172" formatCode="General">
                  <c:v>122</c:v>
                </c:pt>
                <c:pt idx="1173" formatCode="General">
                  <c:v>119</c:v>
                </c:pt>
                <c:pt idx="1174" formatCode="General">
                  <c:v>0</c:v>
                </c:pt>
                <c:pt idx="1175" formatCode="General">
                  <c:v>96.230769230769226</c:v>
                </c:pt>
                <c:pt idx="1176" formatCode="General">
                  <c:v>92.461538461538453</c:v>
                </c:pt>
                <c:pt idx="1177" formatCode="General">
                  <c:v>0</c:v>
                </c:pt>
                <c:pt idx="1178" formatCode="General">
                  <c:v>137</c:v>
                </c:pt>
                <c:pt idx="1179" formatCode="General">
                  <c:v>127</c:v>
                </c:pt>
                <c:pt idx="1180" formatCode="General">
                  <c:v>0</c:v>
                </c:pt>
                <c:pt idx="1181" formatCode="General">
                  <c:v>142</c:v>
                </c:pt>
                <c:pt idx="1182" formatCode="General">
                  <c:v>45</c:v>
                </c:pt>
                <c:pt idx="1183" formatCode="General">
                  <c:v>45</c:v>
                </c:pt>
                <c:pt idx="1184" formatCode="General">
                  <c:v>32.5</c:v>
                </c:pt>
                <c:pt idx="1185" formatCode="General">
                  <c:v>73.615384615384613</c:v>
                </c:pt>
                <c:pt idx="1186" formatCode="General">
                  <c:v>37.5</c:v>
                </c:pt>
                <c:pt idx="1187" formatCode="General">
                  <c:v>104</c:v>
                </c:pt>
                <c:pt idx="1188" formatCode="General">
                  <c:v>54.769230769230766</c:v>
                </c:pt>
                <c:pt idx="1189" formatCode="General">
                  <c:v>42.5</c:v>
                </c:pt>
                <c:pt idx="1190" formatCode="General">
                  <c:v>41.25</c:v>
                </c:pt>
                <c:pt idx="1191" formatCode="General">
                  <c:v>52.256410256410255</c:v>
                </c:pt>
                <c:pt idx="1192" formatCode="General">
                  <c:v>142</c:v>
                </c:pt>
                <c:pt idx="1193" formatCode="General">
                  <c:v>113</c:v>
                </c:pt>
                <c:pt idx="1194" formatCode="General">
                  <c:v>122</c:v>
                </c:pt>
                <c:pt idx="1195" formatCode="General">
                  <c:v>102</c:v>
                </c:pt>
                <c:pt idx="1196" formatCode="General">
                  <c:v>67.333333333333329</c:v>
                </c:pt>
                <c:pt idx="1197" formatCode="General">
                  <c:v>101</c:v>
                </c:pt>
                <c:pt idx="1198" formatCode="General">
                  <c:v>101</c:v>
                </c:pt>
                <c:pt idx="1199" formatCode="General">
                  <c:v>0</c:v>
                </c:pt>
                <c:pt idx="1200" formatCode="General">
                  <c:v>120</c:v>
                </c:pt>
                <c:pt idx="1201" formatCode="General">
                  <c:v>108</c:v>
                </c:pt>
                <c:pt idx="1202" formatCode="General">
                  <c:v>128</c:v>
                </c:pt>
                <c:pt idx="1203" formatCode="General">
                  <c:v>114</c:v>
                </c:pt>
                <c:pt idx="1204" formatCode="General">
                  <c:v>62.307692307692307</c:v>
                </c:pt>
                <c:pt idx="1205" formatCode="General">
                  <c:v>0</c:v>
                </c:pt>
                <c:pt idx="1206" formatCode="General">
                  <c:v>120</c:v>
                </c:pt>
                <c:pt idx="1207" formatCode="General">
                  <c:v>96.230769230769226</c:v>
                </c:pt>
                <c:pt idx="1208" formatCode="General">
                  <c:v>155</c:v>
                </c:pt>
                <c:pt idx="1209" formatCode="General">
                  <c:v>43.75</c:v>
                </c:pt>
                <c:pt idx="1210" formatCode="General">
                  <c:v>168</c:v>
                </c:pt>
                <c:pt idx="1211" formatCode="General">
                  <c:v>0</c:v>
                </c:pt>
                <c:pt idx="1212" formatCode="General">
                  <c:v>178</c:v>
                </c:pt>
                <c:pt idx="1213" formatCode="General">
                  <c:v>116</c:v>
                </c:pt>
                <c:pt idx="1214" formatCode="General">
                  <c:v>110</c:v>
                </c:pt>
                <c:pt idx="1215" formatCode="General">
                  <c:v>150</c:v>
                </c:pt>
                <c:pt idx="1216" formatCode="General">
                  <c:v>89.948717948717956</c:v>
                </c:pt>
                <c:pt idx="1217" formatCode="General">
                  <c:v>171</c:v>
                </c:pt>
                <c:pt idx="1218" formatCode="General">
                  <c:v>142</c:v>
                </c:pt>
                <c:pt idx="1219" formatCode="General">
                  <c:v>159</c:v>
                </c:pt>
                <c:pt idx="1220" formatCode="General">
                  <c:v>103</c:v>
                </c:pt>
                <c:pt idx="1221" formatCode="General">
                  <c:v>96.230769230769226</c:v>
                </c:pt>
                <c:pt idx="1222" formatCode="General">
                  <c:v>130</c:v>
                </c:pt>
                <c:pt idx="1223" formatCode="General">
                  <c:v>120</c:v>
                </c:pt>
                <c:pt idx="1224" formatCode="General">
                  <c:v>200</c:v>
                </c:pt>
                <c:pt idx="1225" formatCode="General">
                  <c:v>191</c:v>
                </c:pt>
                <c:pt idx="1226" formatCode="General">
                  <c:v>172</c:v>
                </c:pt>
                <c:pt idx="1227" formatCode="General">
                  <c:v>154</c:v>
                </c:pt>
                <c:pt idx="1228" formatCode="General">
                  <c:v>176</c:v>
                </c:pt>
                <c:pt idx="1229" formatCode="General">
                  <c:v>0</c:v>
                </c:pt>
                <c:pt idx="1230" formatCode="General">
                  <c:v>73.615384615384613</c:v>
                </c:pt>
                <c:pt idx="1231" formatCode="General">
                  <c:v>58.53846153846154</c:v>
                </c:pt>
                <c:pt idx="1232" formatCode="General">
                  <c:v>69.84615384615384</c:v>
                </c:pt>
                <c:pt idx="1233" formatCode="General">
                  <c:v>79.897435897435898</c:v>
                </c:pt>
                <c:pt idx="1234" formatCode="General">
                  <c:v>61.051282051282051</c:v>
                </c:pt>
                <c:pt idx="1235" formatCode="General">
                  <c:v>67.333333333333329</c:v>
                </c:pt>
                <c:pt idx="1236" formatCode="General">
                  <c:v>105</c:v>
                </c:pt>
                <c:pt idx="1237" formatCode="General">
                  <c:v>111</c:v>
                </c:pt>
                <c:pt idx="1238" formatCode="General">
                  <c:v>0</c:v>
                </c:pt>
                <c:pt idx="1239" formatCode="General">
                  <c:v>113</c:v>
                </c:pt>
                <c:pt idx="1240" formatCode="General">
                  <c:v>79.897435897435898</c:v>
                </c:pt>
                <c:pt idx="1241" formatCode="General">
                  <c:v>74.871794871794876</c:v>
                </c:pt>
                <c:pt idx="1242" formatCode="General">
                  <c:v>126</c:v>
                </c:pt>
                <c:pt idx="1243" formatCode="General">
                  <c:v>0</c:v>
                </c:pt>
                <c:pt idx="1244" formatCode="General">
                  <c:v>105</c:v>
                </c:pt>
                <c:pt idx="1245" formatCode="General">
                  <c:v>83.666666666666657</c:v>
                </c:pt>
                <c:pt idx="1246" formatCode="General">
                  <c:v>83.666666666666657</c:v>
                </c:pt>
                <c:pt idx="1247" formatCode="General">
                  <c:v>87.435897435897431</c:v>
                </c:pt>
                <c:pt idx="1248" formatCode="General">
                  <c:v>72.358974358974365</c:v>
                </c:pt>
                <c:pt idx="1249" formatCode="General">
                  <c:v>0</c:v>
                </c:pt>
                <c:pt idx="1250" formatCode="General">
                  <c:v>206</c:v>
                </c:pt>
                <c:pt idx="1251" formatCode="General">
                  <c:v>0</c:v>
                </c:pt>
                <c:pt idx="1252" formatCode="General">
                  <c:v>270</c:v>
                </c:pt>
                <c:pt idx="1253" formatCode="General">
                  <c:v>156</c:v>
                </c:pt>
                <c:pt idx="1254" formatCode="General">
                  <c:v>260</c:v>
                </c:pt>
                <c:pt idx="1255" formatCode="General">
                  <c:v>214</c:v>
                </c:pt>
                <c:pt idx="1256" formatCode="General">
                  <c:v>280</c:v>
                </c:pt>
                <c:pt idx="1257" formatCode="General">
                  <c:v>159</c:v>
                </c:pt>
                <c:pt idx="1258" formatCode="General">
                  <c:v>139</c:v>
                </c:pt>
                <c:pt idx="1259" formatCode="General">
                  <c:v>221</c:v>
                </c:pt>
                <c:pt idx="1260" formatCode="General">
                  <c:v>187</c:v>
                </c:pt>
                <c:pt idx="1261" formatCode="General">
                  <c:v>189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188</c:v>
                </c:pt>
                <c:pt idx="1265" formatCode="General">
                  <c:v>174</c:v>
                </c:pt>
                <c:pt idx="1266" formatCode="General">
                  <c:v>177</c:v>
                </c:pt>
                <c:pt idx="1267" formatCode="General">
                  <c:v>0</c:v>
                </c:pt>
                <c:pt idx="1268" formatCode="General">
                  <c:v>139</c:v>
                </c:pt>
                <c:pt idx="1269" formatCode="General">
                  <c:v>165</c:v>
                </c:pt>
                <c:pt idx="1270" formatCode="General">
                  <c:v>208</c:v>
                </c:pt>
                <c:pt idx="1271" formatCode="General">
                  <c:v>158</c:v>
                </c:pt>
                <c:pt idx="1272" formatCode="General">
                  <c:v>143</c:v>
                </c:pt>
                <c:pt idx="1273" formatCode="General">
                  <c:v>127</c:v>
                </c:pt>
                <c:pt idx="1274" formatCode="General">
                  <c:v>141</c:v>
                </c:pt>
                <c:pt idx="1275" formatCode="General">
                  <c:v>145</c:v>
                </c:pt>
                <c:pt idx="1276" formatCode="General">
                  <c:v>117</c:v>
                </c:pt>
                <c:pt idx="1277" formatCode="General">
                  <c:v>133</c:v>
                </c:pt>
                <c:pt idx="1278" formatCode="General">
                  <c:v>121</c:v>
                </c:pt>
                <c:pt idx="1279" formatCode="General">
                  <c:v>107</c:v>
                </c:pt>
                <c:pt idx="1280" formatCode="General">
                  <c:v>143</c:v>
                </c:pt>
                <c:pt idx="1281" formatCode="General">
                  <c:v>125</c:v>
                </c:pt>
                <c:pt idx="1282" formatCode="General">
                  <c:v>134</c:v>
                </c:pt>
                <c:pt idx="1283" formatCode="General">
                  <c:v>0</c:v>
                </c:pt>
                <c:pt idx="1284" formatCode="General">
                  <c:v>110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D85-A2AC-4D8F5D27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8688"/>
        <c:axId val="552879104"/>
      </c:scatterChart>
      <c:valAx>
        <c:axId val="5528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9104"/>
        <c:crosses val="autoZero"/>
        <c:crossBetween val="midCat"/>
      </c:valAx>
      <c:valAx>
        <c:axId val="55287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 Plot PM10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53237095363079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'Aggregated Data'!$H$3:$H$1292</c:f>
              <c:numCache>
                <c:formatCode>0</c:formatCode>
                <c:ptCount val="1290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74</c:v>
                </c:pt>
                <c:pt idx="4">
                  <c:v>0</c:v>
                </c:pt>
                <c:pt idx="5">
                  <c:v>59</c:v>
                </c:pt>
                <c:pt idx="6">
                  <c:v>82</c:v>
                </c:pt>
                <c:pt idx="7">
                  <c:v>63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90</c:v>
                </c:pt>
                <c:pt idx="12">
                  <c:v>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53</c:v>
                </c:pt>
                <c:pt idx="17">
                  <c:v>56</c:v>
                </c:pt>
                <c:pt idx="18">
                  <c:v>42</c:v>
                </c:pt>
                <c:pt idx="19">
                  <c:v>63</c:v>
                </c:pt>
                <c:pt idx="20">
                  <c:v>93</c:v>
                </c:pt>
                <c:pt idx="21">
                  <c:v>64</c:v>
                </c:pt>
                <c:pt idx="22">
                  <c:v>53</c:v>
                </c:pt>
                <c:pt idx="23">
                  <c:v>86</c:v>
                </c:pt>
                <c:pt idx="24">
                  <c:v>95</c:v>
                </c:pt>
                <c:pt idx="25">
                  <c:v>99</c:v>
                </c:pt>
                <c:pt idx="26">
                  <c:v>78</c:v>
                </c:pt>
                <c:pt idx="27">
                  <c:v>60</c:v>
                </c:pt>
                <c:pt idx="28">
                  <c:v>56</c:v>
                </c:pt>
                <c:pt idx="29">
                  <c:v>174</c:v>
                </c:pt>
                <c:pt idx="30">
                  <c:v>102</c:v>
                </c:pt>
                <c:pt idx="31">
                  <c:v>106</c:v>
                </c:pt>
                <c:pt idx="32">
                  <c:v>0</c:v>
                </c:pt>
                <c:pt idx="33">
                  <c:v>94</c:v>
                </c:pt>
                <c:pt idx="34">
                  <c:v>293</c:v>
                </c:pt>
                <c:pt idx="35">
                  <c:v>24</c:v>
                </c:pt>
                <c:pt idx="36">
                  <c:v>24</c:v>
                </c:pt>
                <c:pt idx="37">
                  <c:v>222</c:v>
                </c:pt>
                <c:pt idx="38">
                  <c:v>79</c:v>
                </c:pt>
                <c:pt idx="39">
                  <c:v>78</c:v>
                </c:pt>
                <c:pt idx="40">
                  <c:v>111</c:v>
                </c:pt>
                <c:pt idx="41">
                  <c:v>76</c:v>
                </c:pt>
                <c:pt idx="42">
                  <c:v>0</c:v>
                </c:pt>
                <c:pt idx="43">
                  <c:v>87</c:v>
                </c:pt>
                <c:pt idx="44">
                  <c:v>184</c:v>
                </c:pt>
                <c:pt idx="45">
                  <c:v>0</c:v>
                </c:pt>
                <c:pt idx="46">
                  <c:v>0</c:v>
                </c:pt>
                <c:pt idx="47">
                  <c:v>90</c:v>
                </c:pt>
                <c:pt idx="48">
                  <c:v>72</c:v>
                </c:pt>
                <c:pt idx="49">
                  <c:v>87</c:v>
                </c:pt>
                <c:pt idx="50">
                  <c:v>0</c:v>
                </c:pt>
                <c:pt idx="51">
                  <c:v>0</c:v>
                </c:pt>
                <c:pt idx="52">
                  <c:v>150</c:v>
                </c:pt>
                <c:pt idx="53">
                  <c:v>125</c:v>
                </c:pt>
                <c:pt idx="54">
                  <c:v>57</c:v>
                </c:pt>
                <c:pt idx="55">
                  <c:v>79</c:v>
                </c:pt>
                <c:pt idx="56">
                  <c:v>91</c:v>
                </c:pt>
                <c:pt idx="57">
                  <c:v>104</c:v>
                </c:pt>
                <c:pt idx="58">
                  <c:v>98</c:v>
                </c:pt>
                <c:pt idx="59">
                  <c:v>94</c:v>
                </c:pt>
                <c:pt idx="60">
                  <c:v>88</c:v>
                </c:pt>
                <c:pt idx="61">
                  <c:v>88</c:v>
                </c:pt>
                <c:pt idx="62">
                  <c:v>177</c:v>
                </c:pt>
                <c:pt idx="63">
                  <c:v>101</c:v>
                </c:pt>
                <c:pt idx="64">
                  <c:v>172</c:v>
                </c:pt>
                <c:pt idx="65">
                  <c:v>98</c:v>
                </c:pt>
                <c:pt idx="66">
                  <c:v>67</c:v>
                </c:pt>
                <c:pt idx="67">
                  <c:v>0</c:v>
                </c:pt>
                <c:pt idx="68">
                  <c:v>170</c:v>
                </c:pt>
                <c:pt idx="69">
                  <c:v>109</c:v>
                </c:pt>
                <c:pt idx="70">
                  <c:v>89</c:v>
                </c:pt>
                <c:pt idx="71">
                  <c:v>72</c:v>
                </c:pt>
                <c:pt idx="72">
                  <c:v>87</c:v>
                </c:pt>
                <c:pt idx="73">
                  <c:v>54</c:v>
                </c:pt>
                <c:pt idx="74">
                  <c:v>85</c:v>
                </c:pt>
                <c:pt idx="75">
                  <c:v>49</c:v>
                </c:pt>
                <c:pt idx="76">
                  <c:v>107</c:v>
                </c:pt>
                <c:pt idx="77">
                  <c:v>202</c:v>
                </c:pt>
                <c:pt idx="78">
                  <c:v>152</c:v>
                </c:pt>
                <c:pt idx="79">
                  <c:v>223</c:v>
                </c:pt>
                <c:pt idx="80">
                  <c:v>170</c:v>
                </c:pt>
                <c:pt idx="81">
                  <c:v>216</c:v>
                </c:pt>
                <c:pt idx="82">
                  <c:v>0</c:v>
                </c:pt>
                <c:pt idx="83">
                  <c:v>214</c:v>
                </c:pt>
                <c:pt idx="84">
                  <c:v>231</c:v>
                </c:pt>
                <c:pt idx="85">
                  <c:v>0</c:v>
                </c:pt>
                <c:pt idx="86">
                  <c:v>94</c:v>
                </c:pt>
                <c:pt idx="87">
                  <c:v>41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67</c:v>
                </c:pt>
                <c:pt idx="92">
                  <c:v>63</c:v>
                </c:pt>
                <c:pt idx="93">
                  <c:v>46</c:v>
                </c:pt>
                <c:pt idx="94">
                  <c:v>73</c:v>
                </c:pt>
                <c:pt idx="95">
                  <c:v>0</c:v>
                </c:pt>
                <c:pt idx="96">
                  <c:v>0</c:v>
                </c:pt>
                <c:pt idx="97">
                  <c:v>43</c:v>
                </c:pt>
                <c:pt idx="98">
                  <c:v>55</c:v>
                </c:pt>
                <c:pt idx="99">
                  <c:v>48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41</c:v>
                </c:pt>
                <c:pt idx="104">
                  <c:v>38</c:v>
                </c:pt>
                <c:pt idx="105">
                  <c:v>53</c:v>
                </c:pt>
                <c:pt idx="106">
                  <c:v>48</c:v>
                </c:pt>
                <c:pt idx="107">
                  <c:v>47</c:v>
                </c:pt>
                <c:pt idx="108">
                  <c:v>30</c:v>
                </c:pt>
                <c:pt idx="109">
                  <c:v>23</c:v>
                </c:pt>
                <c:pt idx="110">
                  <c:v>22</c:v>
                </c:pt>
                <c:pt idx="111">
                  <c:v>58</c:v>
                </c:pt>
                <c:pt idx="112">
                  <c:v>33</c:v>
                </c:pt>
                <c:pt idx="113">
                  <c:v>28</c:v>
                </c:pt>
                <c:pt idx="114">
                  <c:v>175</c:v>
                </c:pt>
                <c:pt idx="115">
                  <c:v>84</c:v>
                </c:pt>
                <c:pt idx="116">
                  <c:v>309</c:v>
                </c:pt>
                <c:pt idx="117">
                  <c:v>142</c:v>
                </c:pt>
                <c:pt idx="118">
                  <c:v>73</c:v>
                </c:pt>
                <c:pt idx="119">
                  <c:v>101</c:v>
                </c:pt>
                <c:pt idx="120">
                  <c:v>77</c:v>
                </c:pt>
                <c:pt idx="121">
                  <c:v>99</c:v>
                </c:pt>
                <c:pt idx="122">
                  <c:v>0</c:v>
                </c:pt>
                <c:pt idx="123">
                  <c:v>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</c:v>
                </c:pt>
                <c:pt idx="128">
                  <c:v>100</c:v>
                </c:pt>
                <c:pt idx="129">
                  <c:v>83</c:v>
                </c:pt>
                <c:pt idx="130">
                  <c:v>105</c:v>
                </c:pt>
                <c:pt idx="131">
                  <c:v>152</c:v>
                </c:pt>
                <c:pt idx="132">
                  <c:v>0</c:v>
                </c:pt>
                <c:pt idx="133">
                  <c:v>118</c:v>
                </c:pt>
                <c:pt idx="134">
                  <c:v>116</c:v>
                </c:pt>
                <c:pt idx="135">
                  <c:v>86</c:v>
                </c:pt>
                <c:pt idx="136">
                  <c:v>116</c:v>
                </c:pt>
                <c:pt idx="137">
                  <c:v>86</c:v>
                </c:pt>
                <c:pt idx="138">
                  <c:v>207</c:v>
                </c:pt>
                <c:pt idx="139">
                  <c:v>119</c:v>
                </c:pt>
                <c:pt idx="140">
                  <c:v>106</c:v>
                </c:pt>
                <c:pt idx="141">
                  <c:v>39</c:v>
                </c:pt>
                <c:pt idx="142">
                  <c:v>101</c:v>
                </c:pt>
                <c:pt idx="143">
                  <c:v>129</c:v>
                </c:pt>
                <c:pt idx="144">
                  <c:v>0</c:v>
                </c:pt>
                <c:pt idx="145">
                  <c:v>113</c:v>
                </c:pt>
                <c:pt idx="146">
                  <c:v>133</c:v>
                </c:pt>
                <c:pt idx="147">
                  <c:v>76</c:v>
                </c:pt>
                <c:pt idx="148">
                  <c:v>78</c:v>
                </c:pt>
                <c:pt idx="149">
                  <c:v>0</c:v>
                </c:pt>
                <c:pt idx="150">
                  <c:v>56</c:v>
                </c:pt>
                <c:pt idx="151">
                  <c:v>114</c:v>
                </c:pt>
                <c:pt idx="152">
                  <c:v>0</c:v>
                </c:pt>
                <c:pt idx="153">
                  <c:v>178</c:v>
                </c:pt>
                <c:pt idx="154">
                  <c:v>63</c:v>
                </c:pt>
                <c:pt idx="155">
                  <c:v>0</c:v>
                </c:pt>
                <c:pt idx="156">
                  <c:v>0</c:v>
                </c:pt>
                <c:pt idx="157">
                  <c:v>72</c:v>
                </c:pt>
                <c:pt idx="158">
                  <c:v>59</c:v>
                </c:pt>
                <c:pt idx="159">
                  <c:v>0</c:v>
                </c:pt>
                <c:pt idx="160">
                  <c:v>46</c:v>
                </c:pt>
                <c:pt idx="161">
                  <c:v>65</c:v>
                </c:pt>
                <c:pt idx="162">
                  <c:v>94</c:v>
                </c:pt>
                <c:pt idx="163">
                  <c:v>41</c:v>
                </c:pt>
                <c:pt idx="164">
                  <c:v>88</c:v>
                </c:pt>
                <c:pt idx="165">
                  <c:v>77</c:v>
                </c:pt>
                <c:pt idx="166">
                  <c:v>106</c:v>
                </c:pt>
                <c:pt idx="167">
                  <c:v>76</c:v>
                </c:pt>
                <c:pt idx="168">
                  <c:v>75</c:v>
                </c:pt>
                <c:pt idx="169">
                  <c:v>121</c:v>
                </c:pt>
                <c:pt idx="170">
                  <c:v>70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58</c:v>
                </c:pt>
                <c:pt idx="177">
                  <c:v>104</c:v>
                </c:pt>
                <c:pt idx="178">
                  <c:v>52</c:v>
                </c:pt>
                <c:pt idx="179">
                  <c:v>109</c:v>
                </c:pt>
                <c:pt idx="180">
                  <c:v>42</c:v>
                </c:pt>
                <c:pt idx="181">
                  <c:v>0</c:v>
                </c:pt>
                <c:pt idx="182">
                  <c:v>210</c:v>
                </c:pt>
                <c:pt idx="183">
                  <c:v>0</c:v>
                </c:pt>
                <c:pt idx="184">
                  <c:v>105</c:v>
                </c:pt>
                <c:pt idx="185">
                  <c:v>105</c:v>
                </c:pt>
                <c:pt idx="186">
                  <c:v>0</c:v>
                </c:pt>
                <c:pt idx="187">
                  <c:v>166</c:v>
                </c:pt>
                <c:pt idx="188">
                  <c:v>0</c:v>
                </c:pt>
                <c:pt idx="189">
                  <c:v>142</c:v>
                </c:pt>
                <c:pt idx="190">
                  <c:v>237</c:v>
                </c:pt>
                <c:pt idx="191">
                  <c:v>221</c:v>
                </c:pt>
                <c:pt idx="192">
                  <c:v>76</c:v>
                </c:pt>
                <c:pt idx="193">
                  <c:v>69</c:v>
                </c:pt>
                <c:pt idx="194">
                  <c:v>97</c:v>
                </c:pt>
                <c:pt idx="195">
                  <c:v>0</c:v>
                </c:pt>
                <c:pt idx="196">
                  <c:v>214</c:v>
                </c:pt>
                <c:pt idx="197">
                  <c:v>147</c:v>
                </c:pt>
                <c:pt idx="198">
                  <c:v>168</c:v>
                </c:pt>
                <c:pt idx="199">
                  <c:v>139</c:v>
                </c:pt>
                <c:pt idx="200">
                  <c:v>171</c:v>
                </c:pt>
                <c:pt idx="201">
                  <c:v>0</c:v>
                </c:pt>
                <c:pt idx="202">
                  <c:v>65</c:v>
                </c:pt>
                <c:pt idx="203">
                  <c:v>86</c:v>
                </c:pt>
                <c:pt idx="204">
                  <c:v>0</c:v>
                </c:pt>
                <c:pt idx="205">
                  <c:v>45</c:v>
                </c:pt>
                <c:pt idx="206">
                  <c:v>0</c:v>
                </c:pt>
                <c:pt idx="207">
                  <c:v>65</c:v>
                </c:pt>
                <c:pt idx="208">
                  <c:v>0</c:v>
                </c:pt>
                <c:pt idx="209">
                  <c:v>130</c:v>
                </c:pt>
                <c:pt idx="210">
                  <c:v>0</c:v>
                </c:pt>
                <c:pt idx="211">
                  <c:v>86</c:v>
                </c:pt>
                <c:pt idx="212">
                  <c:v>0</c:v>
                </c:pt>
                <c:pt idx="213">
                  <c:v>81</c:v>
                </c:pt>
                <c:pt idx="214">
                  <c:v>0</c:v>
                </c:pt>
                <c:pt idx="215">
                  <c:v>75</c:v>
                </c:pt>
                <c:pt idx="216">
                  <c:v>0</c:v>
                </c:pt>
                <c:pt idx="217">
                  <c:v>76</c:v>
                </c:pt>
                <c:pt idx="218">
                  <c:v>0</c:v>
                </c:pt>
                <c:pt idx="219">
                  <c:v>65</c:v>
                </c:pt>
                <c:pt idx="220">
                  <c:v>0</c:v>
                </c:pt>
                <c:pt idx="221">
                  <c:v>61</c:v>
                </c:pt>
                <c:pt idx="222">
                  <c:v>0</c:v>
                </c:pt>
                <c:pt idx="223">
                  <c:v>165</c:v>
                </c:pt>
                <c:pt idx="224">
                  <c:v>260</c:v>
                </c:pt>
                <c:pt idx="225">
                  <c:v>140</c:v>
                </c:pt>
                <c:pt idx="226">
                  <c:v>218</c:v>
                </c:pt>
                <c:pt idx="227">
                  <c:v>271</c:v>
                </c:pt>
                <c:pt idx="228">
                  <c:v>89</c:v>
                </c:pt>
                <c:pt idx="229">
                  <c:v>231</c:v>
                </c:pt>
                <c:pt idx="230">
                  <c:v>67</c:v>
                </c:pt>
                <c:pt idx="231">
                  <c:v>118</c:v>
                </c:pt>
                <c:pt idx="232">
                  <c:v>184</c:v>
                </c:pt>
                <c:pt idx="233">
                  <c:v>164</c:v>
                </c:pt>
                <c:pt idx="234">
                  <c:v>189</c:v>
                </c:pt>
                <c:pt idx="235">
                  <c:v>206</c:v>
                </c:pt>
                <c:pt idx="236">
                  <c:v>122</c:v>
                </c:pt>
                <c:pt idx="237">
                  <c:v>145</c:v>
                </c:pt>
                <c:pt idx="238">
                  <c:v>138</c:v>
                </c:pt>
                <c:pt idx="239">
                  <c:v>133</c:v>
                </c:pt>
                <c:pt idx="240">
                  <c:v>42</c:v>
                </c:pt>
                <c:pt idx="241">
                  <c:v>132</c:v>
                </c:pt>
                <c:pt idx="242">
                  <c:v>127</c:v>
                </c:pt>
                <c:pt idx="243">
                  <c:v>157</c:v>
                </c:pt>
                <c:pt idx="244">
                  <c:v>125</c:v>
                </c:pt>
                <c:pt idx="245">
                  <c:v>137</c:v>
                </c:pt>
                <c:pt idx="246">
                  <c:v>291</c:v>
                </c:pt>
                <c:pt idx="247">
                  <c:v>94</c:v>
                </c:pt>
                <c:pt idx="248">
                  <c:v>150</c:v>
                </c:pt>
                <c:pt idx="249">
                  <c:v>141</c:v>
                </c:pt>
                <c:pt idx="250">
                  <c:v>98</c:v>
                </c:pt>
                <c:pt idx="251">
                  <c:v>166</c:v>
                </c:pt>
                <c:pt idx="252">
                  <c:v>136</c:v>
                </c:pt>
                <c:pt idx="253">
                  <c:v>131</c:v>
                </c:pt>
                <c:pt idx="254">
                  <c:v>115</c:v>
                </c:pt>
                <c:pt idx="255">
                  <c:v>153</c:v>
                </c:pt>
                <c:pt idx="256">
                  <c:v>114</c:v>
                </c:pt>
                <c:pt idx="257">
                  <c:v>96</c:v>
                </c:pt>
                <c:pt idx="258" formatCode="General">
                  <c:v>0</c:v>
                </c:pt>
                <c:pt idx="259" formatCode="General">
                  <c:v>40</c:v>
                </c:pt>
                <c:pt idx="260" formatCode="General">
                  <c:v>0</c:v>
                </c:pt>
                <c:pt idx="261" formatCode="General">
                  <c:v>75</c:v>
                </c:pt>
                <c:pt idx="262" formatCode="General">
                  <c:v>0</c:v>
                </c:pt>
                <c:pt idx="263" formatCode="General">
                  <c:v>58</c:v>
                </c:pt>
                <c:pt idx="264" formatCode="General">
                  <c:v>74</c:v>
                </c:pt>
                <c:pt idx="265" formatCode="General">
                  <c:v>62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37</c:v>
                </c:pt>
                <c:pt idx="269" formatCode="General">
                  <c:v>97</c:v>
                </c:pt>
                <c:pt idx="270" formatCode="General">
                  <c:v>65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56</c:v>
                </c:pt>
                <c:pt idx="276" formatCode="General">
                  <c:v>56</c:v>
                </c:pt>
                <c:pt idx="277" formatCode="General">
                  <c:v>55</c:v>
                </c:pt>
                <c:pt idx="278" formatCode="General">
                  <c:v>92</c:v>
                </c:pt>
                <c:pt idx="279" formatCode="General">
                  <c:v>45</c:v>
                </c:pt>
                <c:pt idx="280" formatCode="General">
                  <c:v>54</c:v>
                </c:pt>
                <c:pt idx="281" formatCode="General">
                  <c:v>79</c:v>
                </c:pt>
                <c:pt idx="282" formatCode="General">
                  <c:v>82</c:v>
                </c:pt>
                <c:pt idx="283" formatCode="General">
                  <c:v>109</c:v>
                </c:pt>
                <c:pt idx="284" formatCode="General">
                  <c:v>91</c:v>
                </c:pt>
                <c:pt idx="285" formatCode="General">
                  <c:v>11</c:v>
                </c:pt>
                <c:pt idx="286" formatCode="General">
                  <c:v>57</c:v>
                </c:pt>
                <c:pt idx="287" formatCode="General">
                  <c:v>166</c:v>
                </c:pt>
                <c:pt idx="288" formatCode="General">
                  <c:v>110</c:v>
                </c:pt>
                <c:pt idx="289" formatCode="General">
                  <c:v>103</c:v>
                </c:pt>
                <c:pt idx="290" formatCode="General">
                  <c:v>0</c:v>
                </c:pt>
                <c:pt idx="291" formatCode="General">
                  <c:v>81</c:v>
                </c:pt>
                <c:pt idx="292" formatCode="General">
                  <c:v>268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237</c:v>
                </c:pt>
                <c:pt idx="296" formatCode="General">
                  <c:v>90</c:v>
                </c:pt>
                <c:pt idx="297" formatCode="General">
                  <c:v>84</c:v>
                </c:pt>
                <c:pt idx="298" formatCode="General">
                  <c:v>119</c:v>
                </c:pt>
                <c:pt idx="299" formatCode="General">
                  <c:v>121</c:v>
                </c:pt>
                <c:pt idx="300" formatCode="General">
                  <c:v>0</c:v>
                </c:pt>
                <c:pt idx="301" formatCode="General">
                  <c:v>112</c:v>
                </c:pt>
                <c:pt idx="302" formatCode="General">
                  <c:v>135</c:v>
                </c:pt>
                <c:pt idx="303" formatCode="General">
                  <c:v>63</c:v>
                </c:pt>
                <c:pt idx="304" formatCode="General">
                  <c:v>82</c:v>
                </c:pt>
                <c:pt idx="305" formatCode="General">
                  <c:v>67</c:v>
                </c:pt>
                <c:pt idx="306" formatCode="General">
                  <c:v>112</c:v>
                </c:pt>
                <c:pt idx="307" formatCode="General">
                  <c:v>67</c:v>
                </c:pt>
                <c:pt idx="308" formatCode="General">
                  <c:v>60</c:v>
                </c:pt>
                <c:pt idx="309" formatCode="General">
                  <c:v>100</c:v>
                </c:pt>
                <c:pt idx="310" formatCode="General">
                  <c:v>114</c:v>
                </c:pt>
                <c:pt idx="311" formatCode="General">
                  <c:v>121</c:v>
                </c:pt>
                <c:pt idx="312" formatCode="General">
                  <c:v>84</c:v>
                </c:pt>
                <c:pt idx="313" formatCode="General">
                  <c:v>83</c:v>
                </c:pt>
                <c:pt idx="314" formatCode="General">
                  <c:v>99</c:v>
                </c:pt>
                <c:pt idx="315" formatCode="General">
                  <c:v>101</c:v>
                </c:pt>
                <c:pt idx="316" formatCode="General">
                  <c:v>99</c:v>
                </c:pt>
                <c:pt idx="317" formatCode="General">
                  <c:v>97</c:v>
                </c:pt>
                <c:pt idx="318" formatCode="General">
                  <c:v>102</c:v>
                </c:pt>
                <c:pt idx="319" formatCode="General">
                  <c:v>100</c:v>
                </c:pt>
                <c:pt idx="320" formatCode="General">
                  <c:v>184</c:v>
                </c:pt>
                <c:pt idx="321" formatCode="General">
                  <c:v>111</c:v>
                </c:pt>
                <c:pt idx="322" formatCode="General">
                  <c:v>0</c:v>
                </c:pt>
                <c:pt idx="323" formatCode="General">
                  <c:v>99</c:v>
                </c:pt>
                <c:pt idx="324" formatCode="General">
                  <c:v>97</c:v>
                </c:pt>
                <c:pt idx="325" formatCode="General">
                  <c:v>0</c:v>
                </c:pt>
                <c:pt idx="326" formatCode="General">
                  <c:v>165</c:v>
                </c:pt>
                <c:pt idx="327" formatCode="General">
                  <c:v>85</c:v>
                </c:pt>
                <c:pt idx="328" formatCode="General">
                  <c:v>89</c:v>
                </c:pt>
                <c:pt idx="329" formatCode="General">
                  <c:v>153</c:v>
                </c:pt>
                <c:pt idx="330" formatCode="General">
                  <c:v>79</c:v>
                </c:pt>
                <c:pt idx="331" formatCode="General">
                  <c:v>57</c:v>
                </c:pt>
                <c:pt idx="332" formatCode="General">
                  <c:v>94</c:v>
                </c:pt>
                <c:pt idx="333" formatCode="General">
                  <c:v>69</c:v>
                </c:pt>
                <c:pt idx="334" formatCode="General">
                  <c:v>119</c:v>
                </c:pt>
                <c:pt idx="335" formatCode="General">
                  <c:v>178</c:v>
                </c:pt>
                <c:pt idx="336" formatCode="General">
                  <c:v>149</c:v>
                </c:pt>
                <c:pt idx="337" formatCode="General">
                  <c:v>212</c:v>
                </c:pt>
                <c:pt idx="338" formatCode="General">
                  <c:v>202</c:v>
                </c:pt>
                <c:pt idx="339" formatCode="General">
                  <c:v>160</c:v>
                </c:pt>
                <c:pt idx="340" formatCode="General">
                  <c:v>0</c:v>
                </c:pt>
                <c:pt idx="341" formatCode="General">
                  <c:v>170</c:v>
                </c:pt>
                <c:pt idx="342" formatCode="General">
                  <c:v>153</c:v>
                </c:pt>
                <c:pt idx="343" formatCode="General">
                  <c:v>0</c:v>
                </c:pt>
                <c:pt idx="344" formatCode="General">
                  <c:v>121</c:v>
                </c:pt>
                <c:pt idx="345" formatCode="General">
                  <c:v>72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75</c:v>
                </c:pt>
                <c:pt idx="350" formatCode="General">
                  <c:v>65</c:v>
                </c:pt>
                <c:pt idx="351" formatCode="General">
                  <c:v>36</c:v>
                </c:pt>
                <c:pt idx="352" formatCode="General">
                  <c:v>77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49</c:v>
                </c:pt>
                <c:pt idx="356" formatCode="General">
                  <c:v>31</c:v>
                </c:pt>
                <c:pt idx="357" formatCode="General">
                  <c:v>56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50</c:v>
                </c:pt>
                <c:pt idx="362" formatCode="General">
                  <c:v>70</c:v>
                </c:pt>
                <c:pt idx="363" formatCode="General">
                  <c:v>41</c:v>
                </c:pt>
                <c:pt idx="364" formatCode="General">
                  <c:v>56</c:v>
                </c:pt>
                <c:pt idx="365" formatCode="General">
                  <c:v>56</c:v>
                </c:pt>
                <c:pt idx="366" formatCode="General">
                  <c:v>36</c:v>
                </c:pt>
                <c:pt idx="367" formatCode="General">
                  <c:v>37</c:v>
                </c:pt>
                <c:pt idx="368" formatCode="General">
                  <c:v>23</c:v>
                </c:pt>
                <c:pt idx="369" formatCode="General">
                  <c:v>55</c:v>
                </c:pt>
                <c:pt idx="370" formatCode="General">
                  <c:v>73</c:v>
                </c:pt>
                <c:pt idx="371" formatCode="General">
                  <c:v>33</c:v>
                </c:pt>
                <c:pt idx="372" formatCode="General">
                  <c:v>173</c:v>
                </c:pt>
                <c:pt idx="373" formatCode="General">
                  <c:v>92</c:v>
                </c:pt>
                <c:pt idx="374" formatCode="General">
                  <c:v>329</c:v>
                </c:pt>
                <c:pt idx="375" formatCode="General">
                  <c:v>143</c:v>
                </c:pt>
                <c:pt idx="376" formatCode="General">
                  <c:v>75</c:v>
                </c:pt>
                <c:pt idx="377" formatCode="General">
                  <c:v>103</c:v>
                </c:pt>
                <c:pt idx="378" formatCode="General">
                  <c:v>120</c:v>
                </c:pt>
                <c:pt idx="379" formatCode="General">
                  <c:v>0</c:v>
                </c:pt>
                <c:pt idx="380" formatCode="General">
                  <c:v>64</c:v>
                </c:pt>
                <c:pt idx="381" formatCode="General">
                  <c:v>80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139</c:v>
                </c:pt>
                <c:pt idx="386" formatCode="General">
                  <c:v>100</c:v>
                </c:pt>
                <c:pt idx="387" formatCode="General">
                  <c:v>80</c:v>
                </c:pt>
                <c:pt idx="388" formatCode="General">
                  <c:v>124</c:v>
                </c:pt>
                <c:pt idx="389" formatCode="General">
                  <c:v>148</c:v>
                </c:pt>
                <c:pt idx="390" formatCode="General">
                  <c:v>114</c:v>
                </c:pt>
                <c:pt idx="391" formatCode="General">
                  <c:v>130</c:v>
                </c:pt>
                <c:pt idx="392" formatCode="General">
                  <c:v>109</c:v>
                </c:pt>
                <c:pt idx="393" formatCode="General">
                  <c:v>110</c:v>
                </c:pt>
                <c:pt idx="394" formatCode="General">
                  <c:v>117</c:v>
                </c:pt>
                <c:pt idx="395" formatCode="General">
                  <c:v>40</c:v>
                </c:pt>
                <c:pt idx="396" formatCode="General">
                  <c:v>0</c:v>
                </c:pt>
                <c:pt idx="397" formatCode="General">
                  <c:v>117</c:v>
                </c:pt>
                <c:pt idx="398" formatCode="General">
                  <c:v>103</c:v>
                </c:pt>
                <c:pt idx="399" formatCode="General">
                  <c:v>53</c:v>
                </c:pt>
                <c:pt idx="400" formatCode="General">
                  <c:v>95</c:v>
                </c:pt>
                <c:pt idx="401" formatCode="General">
                  <c:v>120</c:v>
                </c:pt>
                <c:pt idx="402" formatCode="General">
                  <c:v>0</c:v>
                </c:pt>
                <c:pt idx="403" formatCode="General">
                  <c:v>92</c:v>
                </c:pt>
                <c:pt idx="404" formatCode="General">
                  <c:v>0</c:v>
                </c:pt>
                <c:pt idx="405" formatCode="General">
                  <c:v>80</c:v>
                </c:pt>
                <c:pt idx="406" formatCode="General">
                  <c:v>83</c:v>
                </c:pt>
                <c:pt idx="407" formatCode="General">
                  <c:v>0</c:v>
                </c:pt>
                <c:pt idx="408" formatCode="General">
                  <c:v>72</c:v>
                </c:pt>
                <c:pt idx="409" formatCode="General">
                  <c:v>111</c:v>
                </c:pt>
                <c:pt idx="410" formatCode="General">
                  <c:v>0</c:v>
                </c:pt>
                <c:pt idx="411" formatCode="General">
                  <c:v>138</c:v>
                </c:pt>
                <c:pt idx="412" formatCode="General">
                  <c:v>44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65</c:v>
                </c:pt>
                <c:pt idx="416" formatCode="General">
                  <c:v>52</c:v>
                </c:pt>
                <c:pt idx="417" formatCode="General">
                  <c:v>0</c:v>
                </c:pt>
                <c:pt idx="418" formatCode="General">
                  <c:v>54</c:v>
                </c:pt>
                <c:pt idx="419" formatCode="General">
                  <c:v>62</c:v>
                </c:pt>
                <c:pt idx="420" formatCode="General">
                  <c:v>57</c:v>
                </c:pt>
                <c:pt idx="421" formatCode="General">
                  <c:v>41</c:v>
                </c:pt>
                <c:pt idx="422" formatCode="General">
                  <c:v>90</c:v>
                </c:pt>
                <c:pt idx="423" formatCode="General">
                  <c:v>82</c:v>
                </c:pt>
                <c:pt idx="424" formatCode="General">
                  <c:v>106</c:v>
                </c:pt>
                <c:pt idx="425" formatCode="General">
                  <c:v>82</c:v>
                </c:pt>
                <c:pt idx="426" formatCode="General">
                  <c:v>80</c:v>
                </c:pt>
                <c:pt idx="427" formatCode="General">
                  <c:v>81</c:v>
                </c:pt>
                <c:pt idx="428" formatCode="General">
                  <c:v>68</c:v>
                </c:pt>
                <c:pt idx="429" formatCode="General">
                  <c:v>0</c:v>
                </c:pt>
                <c:pt idx="430" formatCode="General">
                  <c:v>52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54</c:v>
                </c:pt>
                <c:pt idx="435" formatCode="General">
                  <c:v>98</c:v>
                </c:pt>
                <c:pt idx="436" formatCode="General">
                  <c:v>53</c:v>
                </c:pt>
                <c:pt idx="437" formatCode="General">
                  <c:v>116</c:v>
                </c:pt>
                <c:pt idx="438" formatCode="General">
                  <c:v>42</c:v>
                </c:pt>
                <c:pt idx="439" formatCode="General">
                  <c:v>0</c:v>
                </c:pt>
                <c:pt idx="440" formatCode="General">
                  <c:v>202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129</c:v>
                </c:pt>
                <c:pt idx="444" formatCode="General">
                  <c:v>0</c:v>
                </c:pt>
                <c:pt idx="445" formatCode="General">
                  <c:v>201</c:v>
                </c:pt>
                <c:pt idx="446" formatCode="General">
                  <c:v>0</c:v>
                </c:pt>
                <c:pt idx="447" formatCode="General">
                  <c:v>136</c:v>
                </c:pt>
                <c:pt idx="448" formatCode="General">
                  <c:v>213</c:v>
                </c:pt>
                <c:pt idx="449" formatCode="General">
                  <c:v>228</c:v>
                </c:pt>
                <c:pt idx="450" formatCode="General">
                  <c:v>89</c:v>
                </c:pt>
                <c:pt idx="451" formatCode="General">
                  <c:v>68</c:v>
                </c:pt>
                <c:pt idx="452" formatCode="General">
                  <c:v>62</c:v>
                </c:pt>
                <c:pt idx="453" formatCode="General">
                  <c:v>0</c:v>
                </c:pt>
                <c:pt idx="454" formatCode="General">
                  <c:v>151</c:v>
                </c:pt>
                <c:pt idx="455" formatCode="General">
                  <c:v>187</c:v>
                </c:pt>
                <c:pt idx="456" formatCode="General">
                  <c:v>189</c:v>
                </c:pt>
                <c:pt idx="457" formatCode="General">
                  <c:v>156</c:v>
                </c:pt>
                <c:pt idx="458" formatCode="General">
                  <c:v>155</c:v>
                </c:pt>
                <c:pt idx="459" formatCode="General">
                  <c:v>0</c:v>
                </c:pt>
                <c:pt idx="460" formatCode="General">
                  <c:v>57</c:v>
                </c:pt>
                <c:pt idx="461" formatCode="General">
                  <c:v>68</c:v>
                </c:pt>
                <c:pt idx="462" formatCode="General">
                  <c:v>0</c:v>
                </c:pt>
                <c:pt idx="463" formatCode="General">
                  <c:v>48</c:v>
                </c:pt>
                <c:pt idx="464" formatCode="General">
                  <c:v>0</c:v>
                </c:pt>
                <c:pt idx="465" formatCode="General">
                  <c:v>60</c:v>
                </c:pt>
                <c:pt idx="466" formatCode="General">
                  <c:v>76</c:v>
                </c:pt>
                <c:pt idx="467" formatCode="General">
                  <c:v>134</c:v>
                </c:pt>
                <c:pt idx="468" formatCode="General">
                  <c:v>0</c:v>
                </c:pt>
                <c:pt idx="469" formatCode="General">
                  <c:v>79</c:v>
                </c:pt>
                <c:pt idx="470" formatCode="General">
                  <c:v>0</c:v>
                </c:pt>
                <c:pt idx="471" formatCode="General">
                  <c:v>63</c:v>
                </c:pt>
                <c:pt idx="472" formatCode="General">
                  <c:v>0</c:v>
                </c:pt>
                <c:pt idx="473" formatCode="General">
                  <c:v>79</c:v>
                </c:pt>
                <c:pt idx="474" formatCode="General">
                  <c:v>0</c:v>
                </c:pt>
                <c:pt idx="475" formatCode="General">
                  <c:v>108</c:v>
                </c:pt>
                <c:pt idx="476" formatCode="General">
                  <c:v>0</c:v>
                </c:pt>
                <c:pt idx="477" formatCode="General">
                  <c:v>82</c:v>
                </c:pt>
                <c:pt idx="478" formatCode="General">
                  <c:v>0</c:v>
                </c:pt>
                <c:pt idx="479" formatCode="General">
                  <c:v>49</c:v>
                </c:pt>
                <c:pt idx="480" formatCode="General">
                  <c:v>0</c:v>
                </c:pt>
                <c:pt idx="481" formatCode="General">
                  <c:v>196</c:v>
                </c:pt>
                <c:pt idx="482" formatCode="General">
                  <c:v>317</c:v>
                </c:pt>
                <c:pt idx="483" formatCode="General">
                  <c:v>134</c:v>
                </c:pt>
                <c:pt idx="484" formatCode="General">
                  <c:v>231</c:v>
                </c:pt>
                <c:pt idx="485" formatCode="General">
                  <c:v>212</c:v>
                </c:pt>
                <c:pt idx="486" formatCode="General">
                  <c:v>158</c:v>
                </c:pt>
                <c:pt idx="487" formatCode="General">
                  <c:v>248</c:v>
                </c:pt>
                <c:pt idx="488" formatCode="General">
                  <c:v>123</c:v>
                </c:pt>
                <c:pt idx="489" formatCode="General">
                  <c:v>110</c:v>
                </c:pt>
                <c:pt idx="490" formatCode="General">
                  <c:v>215</c:v>
                </c:pt>
                <c:pt idx="491" formatCode="General">
                  <c:v>168</c:v>
                </c:pt>
                <c:pt idx="492" formatCode="General">
                  <c:v>211</c:v>
                </c:pt>
                <c:pt idx="493" formatCode="General">
                  <c:v>208</c:v>
                </c:pt>
                <c:pt idx="494" formatCode="General">
                  <c:v>129</c:v>
                </c:pt>
                <c:pt idx="495" formatCode="General">
                  <c:v>165</c:v>
                </c:pt>
                <c:pt idx="496" formatCode="General">
                  <c:v>136</c:v>
                </c:pt>
                <c:pt idx="497" formatCode="General">
                  <c:v>163</c:v>
                </c:pt>
                <c:pt idx="498" formatCode="General">
                  <c:v>186</c:v>
                </c:pt>
                <c:pt idx="499" formatCode="General">
                  <c:v>98</c:v>
                </c:pt>
                <c:pt idx="500" formatCode="General">
                  <c:v>138</c:v>
                </c:pt>
                <c:pt idx="501" formatCode="General">
                  <c:v>188</c:v>
                </c:pt>
                <c:pt idx="502" formatCode="General">
                  <c:v>137</c:v>
                </c:pt>
                <c:pt idx="503" formatCode="General">
                  <c:v>149</c:v>
                </c:pt>
                <c:pt idx="504" formatCode="General">
                  <c:v>180</c:v>
                </c:pt>
                <c:pt idx="505" formatCode="General">
                  <c:v>109</c:v>
                </c:pt>
                <c:pt idx="506" formatCode="General">
                  <c:v>158</c:v>
                </c:pt>
                <c:pt idx="507" formatCode="General">
                  <c:v>111</c:v>
                </c:pt>
                <c:pt idx="508" formatCode="General">
                  <c:v>130</c:v>
                </c:pt>
                <c:pt idx="509" formatCode="General">
                  <c:v>108</c:v>
                </c:pt>
                <c:pt idx="510" formatCode="General">
                  <c:v>238</c:v>
                </c:pt>
                <c:pt idx="511" formatCode="General">
                  <c:v>186</c:v>
                </c:pt>
                <c:pt idx="512" formatCode="General">
                  <c:v>135</c:v>
                </c:pt>
                <c:pt idx="513" formatCode="General">
                  <c:v>126</c:v>
                </c:pt>
                <c:pt idx="514" formatCode="General">
                  <c:v>0</c:v>
                </c:pt>
                <c:pt idx="515" formatCode="General">
                  <c:v>119</c:v>
                </c:pt>
                <c:pt idx="516" formatCode="General">
                  <c:v>70</c:v>
                </c:pt>
                <c:pt idx="517" formatCode="General">
                  <c:v>51</c:v>
                </c:pt>
                <c:pt idx="518" formatCode="General">
                  <c:v>115</c:v>
                </c:pt>
                <c:pt idx="519" formatCode="General">
                  <c:v>75</c:v>
                </c:pt>
                <c:pt idx="520" formatCode="General">
                  <c:v>70</c:v>
                </c:pt>
                <c:pt idx="521" formatCode="General">
                  <c:v>59</c:v>
                </c:pt>
                <c:pt idx="522" formatCode="General">
                  <c:v>76</c:v>
                </c:pt>
                <c:pt idx="523" formatCode="General">
                  <c:v>62</c:v>
                </c:pt>
                <c:pt idx="524" formatCode="General">
                  <c:v>68</c:v>
                </c:pt>
                <c:pt idx="525" formatCode="General">
                  <c:v>76</c:v>
                </c:pt>
                <c:pt idx="526" formatCode="General">
                  <c:v>44</c:v>
                </c:pt>
                <c:pt idx="527" formatCode="General">
                  <c:v>104</c:v>
                </c:pt>
                <c:pt idx="528" formatCode="General">
                  <c:v>67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45</c:v>
                </c:pt>
                <c:pt idx="532" formatCode="General">
                  <c:v>98</c:v>
                </c:pt>
                <c:pt idx="533" formatCode="General">
                  <c:v>99</c:v>
                </c:pt>
                <c:pt idx="534" formatCode="General">
                  <c:v>101</c:v>
                </c:pt>
                <c:pt idx="535" formatCode="General">
                  <c:v>147</c:v>
                </c:pt>
                <c:pt idx="536" formatCode="General">
                  <c:v>121</c:v>
                </c:pt>
                <c:pt idx="537" formatCode="General">
                  <c:v>77</c:v>
                </c:pt>
                <c:pt idx="538" formatCode="General">
                  <c:v>132</c:v>
                </c:pt>
                <c:pt idx="539" formatCode="General">
                  <c:v>140</c:v>
                </c:pt>
                <c:pt idx="540" formatCode="General">
                  <c:v>120</c:v>
                </c:pt>
                <c:pt idx="541" formatCode="General">
                  <c:v>135</c:v>
                </c:pt>
                <c:pt idx="542" formatCode="General">
                  <c:v>120</c:v>
                </c:pt>
                <c:pt idx="543" formatCode="General">
                  <c:v>99</c:v>
                </c:pt>
                <c:pt idx="544" formatCode="General">
                  <c:v>0</c:v>
                </c:pt>
                <c:pt idx="545" formatCode="General">
                  <c:v>101</c:v>
                </c:pt>
                <c:pt idx="546" formatCode="General">
                  <c:v>102</c:v>
                </c:pt>
                <c:pt idx="547" formatCode="General">
                  <c:v>115</c:v>
                </c:pt>
                <c:pt idx="548" formatCode="General">
                  <c:v>77</c:v>
                </c:pt>
                <c:pt idx="549" formatCode="General">
                  <c:v>305</c:v>
                </c:pt>
                <c:pt idx="550" formatCode="General">
                  <c:v>44</c:v>
                </c:pt>
                <c:pt idx="551" formatCode="General">
                  <c:v>44</c:v>
                </c:pt>
                <c:pt idx="552" formatCode="General">
                  <c:v>55</c:v>
                </c:pt>
                <c:pt idx="553" formatCode="General">
                  <c:v>54</c:v>
                </c:pt>
                <c:pt idx="554" formatCode="General">
                  <c:v>57</c:v>
                </c:pt>
                <c:pt idx="555" formatCode="General">
                  <c:v>48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54</c:v>
                </c:pt>
                <c:pt idx="559" formatCode="General">
                  <c:v>54</c:v>
                </c:pt>
                <c:pt idx="560" formatCode="General">
                  <c:v>60</c:v>
                </c:pt>
                <c:pt idx="561" formatCode="General">
                  <c:v>60</c:v>
                </c:pt>
                <c:pt idx="562" formatCode="General">
                  <c:v>60</c:v>
                </c:pt>
                <c:pt idx="563" formatCode="General">
                  <c:v>46</c:v>
                </c:pt>
                <c:pt idx="564" formatCode="General">
                  <c:v>50</c:v>
                </c:pt>
                <c:pt idx="565" formatCode="General">
                  <c:v>46</c:v>
                </c:pt>
                <c:pt idx="566" formatCode="General">
                  <c:v>53</c:v>
                </c:pt>
                <c:pt idx="567" formatCode="General">
                  <c:v>54</c:v>
                </c:pt>
                <c:pt idx="568" formatCode="General">
                  <c:v>49</c:v>
                </c:pt>
                <c:pt idx="569" formatCode="General">
                  <c:v>79</c:v>
                </c:pt>
                <c:pt idx="570" formatCode="General">
                  <c:v>86</c:v>
                </c:pt>
                <c:pt idx="571" formatCode="General">
                  <c:v>90</c:v>
                </c:pt>
                <c:pt idx="572" formatCode="General">
                  <c:v>87</c:v>
                </c:pt>
                <c:pt idx="573" formatCode="General">
                  <c:v>88</c:v>
                </c:pt>
                <c:pt idx="574" formatCode="General">
                  <c:v>89</c:v>
                </c:pt>
                <c:pt idx="575" formatCode="General">
                  <c:v>93</c:v>
                </c:pt>
                <c:pt idx="576" formatCode="General">
                  <c:v>196</c:v>
                </c:pt>
                <c:pt idx="577" formatCode="General">
                  <c:v>97</c:v>
                </c:pt>
                <c:pt idx="578" formatCode="General">
                  <c:v>153</c:v>
                </c:pt>
                <c:pt idx="579" formatCode="General">
                  <c:v>118</c:v>
                </c:pt>
                <c:pt idx="580" formatCode="General">
                  <c:v>85</c:v>
                </c:pt>
                <c:pt idx="581" formatCode="General">
                  <c:v>0</c:v>
                </c:pt>
                <c:pt idx="582" formatCode="General">
                  <c:v>142</c:v>
                </c:pt>
                <c:pt idx="583" formatCode="General">
                  <c:v>48</c:v>
                </c:pt>
                <c:pt idx="584" formatCode="General">
                  <c:v>110</c:v>
                </c:pt>
                <c:pt idx="585" formatCode="General">
                  <c:v>117</c:v>
                </c:pt>
                <c:pt idx="586" formatCode="General">
                  <c:v>68</c:v>
                </c:pt>
                <c:pt idx="587" formatCode="General">
                  <c:v>47</c:v>
                </c:pt>
                <c:pt idx="588" formatCode="General">
                  <c:v>74</c:v>
                </c:pt>
                <c:pt idx="589" formatCode="General">
                  <c:v>93</c:v>
                </c:pt>
                <c:pt idx="590" formatCode="General">
                  <c:v>118</c:v>
                </c:pt>
                <c:pt idx="591" formatCode="General">
                  <c:v>151</c:v>
                </c:pt>
                <c:pt idx="592" formatCode="General">
                  <c:v>135</c:v>
                </c:pt>
                <c:pt idx="593" formatCode="General">
                  <c:v>193</c:v>
                </c:pt>
                <c:pt idx="594" formatCode="General">
                  <c:v>177</c:v>
                </c:pt>
                <c:pt idx="595" formatCode="General">
                  <c:v>0</c:v>
                </c:pt>
                <c:pt idx="596" formatCode="General">
                  <c:v>121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74</c:v>
                </c:pt>
                <c:pt idx="601" formatCode="General">
                  <c:v>0</c:v>
                </c:pt>
                <c:pt idx="602" formatCode="General">
                  <c:v>29</c:v>
                </c:pt>
                <c:pt idx="603" formatCode="General">
                  <c:v>92</c:v>
                </c:pt>
                <c:pt idx="604" formatCode="General">
                  <c:v>88</c:v>
                </c:pt>
                <c:pt idx="605" formatCode="General">
                  <c:v>26</c:v>
                </c:pt>
                <c:pt idx="606" formatCode="General">
                  <c:v>96</c:v>
                </c:pt>
                <c:pt idx="607" formatCode="General">
                  <c:v>0</c:v>
                </c:pt>
                <c:pt idx="608" formatCode="General">
                  <c:v>47</c:v>
                </c:pt>
                <c:pt idx="609" formatCode="General">
                  <c:v>43</c:v>
                </c:pt>
                <c:pt idx="610" formatCode="General">
                  <c:v>32</c:v>
                </c:pt>
                <c:pt idx="611" formatCode="General">
                  <c:v>60</c:v>
                </c:pt>
                <c:pt idx="612" formatCode="General">
                  <c:v>79</c:v>
                </c:pt>
                <c:pt idx="613" formatCode="General">
                  <c:v>51</c:v>
                </c:pt>
                <c:pt idx="614" formatCode="General">
                  <c:v>0</c:v>
                </c:pt>
                <c:pt idx="615" formatCode="General">
                  <c:v>47</c:v>
                </c:pt>
                <c:pt idx="616" formatCode="General">
                  <c:v>75</c:v>
                </c:pt>
                <c:pt idx="617" formatCode="General">
                  <c:v>36</c:v>
                </c:pt>
                <c:pt idx="618" formatCode="General">
                  <c:v>70</c:v>
                </c:pt>
                <c:pt idx="619" formatCode="General">
                  <c:v>48</c:v>
                </c:pt>
                <c:pt idx="620" formatCode="General">
                  <c:v>37</c:v>
                </c:pt>
                <c:pt idx="621" formatCode="General">
                  <c:v>39</c:v>
                </c:pt>
                <c:pt idx="622" formatCode="General">
                  <c:v>24</c:v>
                </c:pt>
                <c:pt idx="623" formatCode="General">
                  <c:v>54</c:v>
                </c:pt>
                <c:pt idx="624" formatCode="General">
                  <c:v>46</c:v>
                </c:pt>
                <c:pt idx="625" formatCode="General">
                  <c:v>42</c:v>
                </c:pt>
                <c:pt idx="626" formatCode="General">
                  <c:v>220</c:v>
                </c:pt>
                <c:pt idx="627" formatCode="General">
                  <c:v>102</c:v>
                </c:pt>
                <c:pt idx="628" formatCode="General">
                  <c:v>197</c:v>
                </c:pt>
                <c:pt idx="629" formatCode="General">
                  <c:v>156</c:v>
                </c:pt>
                <c:pt idx="630" formatCode="General">
                  <c:v>69</c:v>
                </c:pt>
                <c:pt idx="631" formatCode="General">
                  <c:v>106</c:v>
                </c:pt>
                <c:pt idx="632" formatCode="General">
                  <c:v>156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82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133</c:v>
                </c:pt>
                <c:pt idx="640" formatCode="General">
                  <c:v>90</c:v>
                </c:pt>
                <c:pt idx="641" formatCode="General">
                  <c:v>84</c:v>
                </c:pt>
                <c:pt idx="642" formatCode="General">
                  <c:v>0</c:v>
                </c:pt>
                <c:pt idx="643" formatCode="General">
                  <c:v>84</c:v>
                </c:pt>
                <c:pt idx="644" formatCode="General">
                  <c:v>129</c:v>
                </c:pt>
                <c:pt idx="645" formatCode="General">
                  <c:v>91</c:v>
                </c:pt>
                <c:pt idx="646" formatCode="General">
                  <c:v>122</c:v>
                </c:pt>
                <c:pt idx="647" formatCode="General">
                  <c:v>118</c:v>
                </c:pt>
                <c:pt idx="648" formatCode="General">
                  <c:v>97</c:v>
                </c:pt>
                <c:pt idx="649" formatCode="General">
                  <c:v>131</c:v>
                </c:pt>
                <c:pt idx="650" formatCode="General">
                  <c:v>0</c:v>
                </c:pt>
                <c:pt idx="651" formatCode="General">
                  <c:v>117</c:v>
                </c:pt>
                <c:pt idx="652" formatCode="General">
                  <c:v>89</c:v>
                </c:pt>
                <c:pt idx="653" formatCode="General">
                  <c:v>63</c:v>
                </c:pt>
                <c:pt idx="654" formatCode="General">
                  <c:v>85</c:v>
                </c:pt>
                <c:pt idx="655" formatCode="General">
                  <c:v>137</c:v>
                </c:pt>
                <c:pt idx="656" formatCode="General">
                  <c:v>86</c:v>
                </c:pt>
                <c:pt idx="657" formatCode="General">
                  <c:v>88</c:v>
                </c:pt>
                <c:pt idx="658" formatCode="General">
                  <c:v>0</c:v>
                </c:pt>
                <c:pt idx="659" formatCode="General">
                  <c:v>76</c:v>
                </c:pt>
                <c:pt idx="660" formatCode="General">
                  <c:v>83</c:v>
                </c:pt>
                <c:pt idx="661" formatCode="General">
                  <c:v>0</c:v>
                </c:pt>
                <c:pt idx="662" formatCode="General">
                  <c:v>110</c:v>
                </c:pt>
                <c:pt idx="663" formatCode="General">
                  <c:v>75</c:v>
                </c:pt>
                <c:pt idx="664" formatCode="General">
                  <c:v>0</c:v>
                </c:pt>
                <c:pt idx="665" formatCode="General">
                  <c:v>122</c:v>
                </c:pt>
                <c:pt idx="666" formatCode="General">
                  <c:v>42</c:v>
                </c:pt>
                <c:pt idx="667" formatCode="General">
                  <c:v>36</c:v>
                </c:pt>
                <c:pt idx="668" formatCode="General">
                  <c:v>24</c:v>
                </c:pt>
                <c:pt idx="669" formatCode="General">
                  <c:v>65</c:v>
                </c:pt>
                <c:pt idx="670" formatCode="General">
                  <c:v>38</c:v>
                </c:pt>
                <c:pt idx="671" formatCode="General">
                  <c:v>0</c:v>
                </c:pt>
                <c:pt idx="672" formatCode="General">
                  <c:v>48</c:v>
                </c:pt>
                <c:pt idx="673" formatCode="General">
                  <c:v>57</c:v>
                </c:pt>
                <c:pt idx="674" formatCode="General">
                  <c:v>42</c:v>
                </c:pt>
                <c:pt idx="675" formatCode="General">
                  <c:v>46</c:v>
                </c:pt>
                <c:pt idx="676" formatCode="General">
                  <c:v>101</c:v>
                </c:pt>
                <c:pt idx="677" formatCode="General">
                  <c:v>85</c:v>
                </c:pt>
                <c:pt idx="678" formatCode="General">
                  <c:v>106</c:v>
                </c:pt>
                <c:pt idx="679" formatCode="General">
                  <c:v>87</c:v>
                </c:pt>
                <c:pt idx="680" formatCode="General">
                  <c:v>75</c:v>
                </c:pt>
                <c:pt idx="681" formatCode="General">
                  <c:v>87</c:v>
                </c:pt>
                <c:pt idx="682" formatCode="General">
                  <c:v>83</c:v>
                </c:pt>
                <c:pt idx="683" formatCode="General">
                  <c:v>0</c:v>
                </c:pt>
                <c:pt idx="684" formatCode="General">
                  <c:v>83</c:v>
                </c:pt>
                <c:pt idx="685" formatCode="General">
                  <c:v>63</c:v>
                </c:pt>
                <c:pt idx="686" formatCode="General">
                  <c:v>55</c:v>
                </c:pt>
                <c:pt idx="687" formatCode="General">
                  <c:v>63</c:v>
                </c:pt>
                <c:pt idx="688" formatCode="General">
                  <c:v>50</c:v>
                </c:pt>
                <c:pt idx="689" formatCode="General">
                  <c:v>0</c:v>
                </c:pt>
                <c:pt idx="690" formatCode="General">
                  <c:v>96</c:v>
                </c:pt>
                <c:pt idx="691" formatCode="General">
                  <c:v>51</c:v>
                </c:pt>
                <c:pt idx="692" formatCode="General">
                  <c:v>110</c:v>
                </c:pt>
                <c:pt idx="693" formatCode="General">
                  <c:v>0</c:v>
                </c:pt>
                <c:pt idx="694" formatCode="General">
                  <c:v>180</c:v>
                </c:pt>
                <c:pt idx="695" formatCode="General">
                  <c:v>0</c:v>
                </c:pt>
                <c:pt idx="696" formatCode="General">
                  <c:v>130</c:v>
                </c:pt>
                <c:pt idx="697" formatCode="General">
                  <c:v>129</c:v>
                </c:pt>
                <c:pt idx="698" formatCode="General">
                  <c:v>0</c:v>
                </c:pt>
                <c:pt idx="699" formatCode="General">
                  <c:v>165</c:v>
                </c:pt>
                <c:pt idx="700" formatCode="General">
                  <c:v>0</c:v>
                </c:pt>
                <c:pt idx="701" formatCode="General">
                  <c:v>164</c:v>
                </c:pt>
                <c:pt idx="702" formatCode="General">
                  <c:v>183</c:v>
                </c:pt>
                <c:pt idx="703" formatCode="General">
                  <c:v>204</c:v>
                </c:pt>
                <c:pt idx="704" formatCode="General">
                  <c:v>86</c:v>
                </c:pt>
                <c:pt idx="705" formatCode="General">
                  <c:v>76</c:v>
                </c:pt>
                <c:pt idx="706" formatCode="General">
                  <c:v>108</c:v>
                </c:pt>
                <c:pt idx="707" formatCode="General">
                  <c:v>0</c:v>
                </c:pt>
                <c:pt idx="708" formatCode="General">
                  <c:v>266</c:v>
                </c:pt>
                <c:pt idx="709" formatCode="General">
                  <c:v>160</c:v>
                </c:pt>
                <c:pt idx="710" formatCode="General">
                  <c:v>176</c:v>
                </c:pt>
                <c:pt idx="711" formatCode="General">
                  <c:v>122</c:v>
                </c:pt>
                <c:pt idx="712" formatCode="General">
                  <c:v>141</c:v>
                </c:pt>
                <c:pt idx="713" formatCode="General">
                  <c:v>0</c:v>
                </c:pt>
                <c:pt idx="714" formatCode="General">
                  <c:v>75</c:v>
                </c:pt>
                <c:pt idx="715" formatCode="General">
                  <c:v>56</c:v>
                </c:pt>
                <c:pt idx="716" formatCode="General">
                  <c:v>49</c:v>
                </c:pt>
                <c:pt idx="717" formatCode="General">
                  <c:v>41</c:v>
                </c:pt>
                <c:pt idx="718" formatCode="General">
                  <c:v>58</c:v>
                </c:pt>
                <c:pt idx="719" formatCode="General">
                  <c:v>62</c:v>
                </c:pt>
                <c:pt idx="720" formatCode="General">
                  <c:v>87</c:v>
                </c:pt>
                <c:pt idx="721" formatCode="General">
                  <c:v>77</c:v>
                </c:pt>
                <c:pt idx="722" formatCode="General">
                  <c:v>61</c:v>
                </c:pt>
                <c:pt idx="723" formatCode="General">
                  <c:v>90</c:v>
                </c:pt>
                <c:pt idx="724" formatCode="General">
                  <c:v>65</c:v>
                </c:pt>
                <c:pt idx="725" formatCode="General">
                  <c:v>62</c:v>
                </c:pt>
                <c:pt idx="726" formatCode="General">
                  <c:v>0</c:v>
                </c:pt>
                <c:pt idx="727" formatCode="General">
                  <c:v>56</c:v>
                </c:pt>
                <c:pt idx="728" formatCode="General">
                  <c:v>91</c:v>
                </c:pt>
                <c:pt idx="729" formatCode="General">
                  <c:v>64</c:v>
                </c:pt>
                <c:pt idx="730" formatCode="General">
                  <c:v>84</c:v>
                </c:pt>
                <c:pt idx="731" formatCode="General">
                  <c:v>118</c:v>
                </c:pt>
                <c:pt idx="732" formatCode="General">
                  <c:v>49</c:v>
                </c:pt>
                <c:pt idx="733" formatCode="General">
                  <c:v>0</c:v>
                </c:pt>
                <c:pt idx="734" formatCode="General">
                  <c:v>184</c:v>
                </c:pt>
                <c:pt idx="735" formatCode="General">
                  <c:v>0</c:v>
                </c:pt>
                <c:pt idx="736" formatCode="General">
                  <c:v>235</c:v>
                </c:pt>
                <c:pt idx="737" formatCode="General">
                  <c:v>133</c:v>
                </c:pt>
                <c:pt idx="738" formatCode="General">
                  <c:v>232</c:v>
                </c:pt>
                <c:pt idx="739" formatCode="General">
                  <c:v>246</c:v>
                </c:pt>
                <c:pt idx="740" formatCode="General">
                  <c:v>285</c:v>
                </c:pt>
                <c:pt idx="741" formatCode="General">
                  <c:v>0</c:v>
                </c:pt>
                <c:pt idx="742" formatCode="General">
                  <c:v>200</c:v>
                </c:pt>
                <c:pt idx="743" formatCode="General">
                  <c:v>201</c:v>
                </c:pt>
                <c:pt idx="744" formatCode="General">
                  <c:v>162</c:v>
                </c:pt>
                <c:pt idx="745" formatCode="General">
                  <c:v>192</c:v>
                </c:pt>
                <c:pt idx="746" formatCode="General">
                  <c:v>0</c:v>
                </c:pt>
                <c:pt idx="747" formatCode="General">
                  <c:v>134</c:v>
                </c:pt>
                <c:pt idx="748" formatCode="General">
                  <c:v>160</c:v>
                </c:pt>
                <c:pt idx="749" formatCode="General">
                  <c:v>142</c:v>
                </c:pt>
                <c:pt idx="750" formatCode="General">
                  <c:v>177</c:v>
                </c:pt>
                <c:pt idx="751" formatCode="General">
                  <c:v>0</c:v>
                </c:pt>
                <c:pt idx="752" formatCode="General">
                  <c:v>114</c:v>
                </c:pt>
                <c:pt idx="753" formatCode="General">
                  <c:v>145</c:v>
                </c:pt>
                <c:pt idx="754" formatCode="General">
                  <c:v>156</c:v>
                </c:pt>
                <c:pt idx="755" formatCode="General">
                  <c:v>144</c:v>
                </c:pt>
                <c:pt idx="756" formatCode="General">
                  <c:v>119</c:v>
                </c:pt>
                <c:pt idx="757" formatCode="General">
                  <c:v>151</c:v>
                </c:pt>
                <c:pt idx="758" formatCode="General">
                  <c:v>113</c:v>
                </c:pt>
                <c:pt idx="759" formatCode="General">
                  <c:v>156</c:v>
                </c:pt>
                <c:pt idx="760" formatCode="General">
                  <c:v>160</c:v>
                </c:pt>
                <c:pt idx="761" formatCode="General">
                  <c:v>166</c:v>
                </c:pt>
                <c:pt idx="762" formatCode="General">
                  <c:v>160</c:v>
                </c:pt>
                <c:pt idx="763" formatCode="General">
                  <c:v>146</c:v>
                </c:pt>
                <c:pt idx="764" formatCode="General">
                  <c:v>187</c:v>
                </c:pt>
                <c:pt idx="765" formatCode="General">
                  <c:v>159</c:v>
                </c:pt>
                <c:pt idx="766" formatCode="General">
                  <c:v>163</c:v>
                </c:pt>
                <c:pt idx="767" formatCode="General">
                  <c:v>0</c:v>
                </c:pt>
                <c:pt idx="768" formatCode="General">
                  <c:v>180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76</c:v>
                </c:pt>
                <c:pt idx="775" formatCode="General">
                  <c:v>65</c:v>
                </c:pt>
                <c:pt idx="776" formatCode="General">
                  <c:v>121</c:v>
                </c:pt>
                <c:pt idx="777" formatCode="General">
                  <c:v>79</c:v>
                </c:pt>
                <c:pt idx="778" formatCode="General">
                  <c:v>78</c:v>
                </c:pt>
                <c:pt idx="779" formatCode="General">
                  <c:v>56</c:v>
                </c:pt>
                <c:pt idx="780" formatCode="General">
                  <c:v>77</c:v>
                </c:pt>
                <c:pt idx="781" formatCode="General">
                  <c:v>63</c:v>
                </c:pt>
                <c:pt idx="782" formatCode="General">
                  <c:v>64</c:v>
                </c:pt>
                <c:pt idx="783" formatCode="General">
                  <c:v>69</c:v>
                </c:pt>
                <c:pt idx="784" formatCode="General">
                  <c:v>0</c:v>
                </c:pt>
                <c:pt idx="785" formatCode="General">
                  <c:v>100</c:v>
                </c:pt>
                <c:pt idx="786" formatCode="General">
                  <c:v>64</c:v>
                </c:pt>
                <c:pt idx="787" formatCode="General">
                  <c:v>75</c:v>
                </c:pt>
                <c:pt idx="788" formatCode="General">
                  <c:v>64</c:v>
                </c:pt>
                <c:pt idx="789" formatCode="General">
                  <c:v>50</c:v>
                </c:pt>
                <c:pt idx="790" formatCode="General">
                  <c:v>70</c:v>
                </c:pt>
                <c:pt idx="791" formatCode="General">
                  <c:v>44</c:v>
                </c:pt>
                <c:pt idx="792" formatCode="General">
                  <c:v>63</c:v>
                </c:pt>
                <c:pt idx="793" formatCode="General">
                  <c:v>88</c:v>
                </c:pt>
                <c:pt idx="794" formatCode="General">
                  <c:v>66</c:v>
                </c:pt>
                <c:pt idx="795" formatCode="General">
                  <c:v>55</c:v>
                </c:pt>
                <c:pt idx="796" formatCode="General">
                  <c:v>100</c:v>
                </c:pt>
                <c:pt idx="797" formatCode="General">
                  <c:v>76</c:v>
                </c:pt>
                <c:pt idx="798" formatCode="General">
                  <c:v>90</c:v>
                </c:pt>
                <c:pt idx="799" formatCode="General">
                  <c:v>80</c:v>
                </c:pt>
                <c:pt idx="800" formatCode="General">
                  <c:v>71</c:v>
                </c:pt>
                <c:pt idx="801" formatCode="General">
                  <c:v>57</c:v>
                </c:pt>
                <c:pt idx="802" formatCode="General">
                  <c:v>0</c:v>
                </c:pt>
                <c:pt idx="803" formatCode="General">
                  <c:v>91</c:v>
                </c:pt>
                <c:pt idx="804" formatCode="General">
                  <c:v>108</c:v>
                </c:pt>
                <c:pt idx="805" formatCode="General">
                  <c:v>101</c:v>
                </c:pt>
                <c:pt idx="806" formatCode="General">
                  <c:v>72</c:v>
                </c:pt>
                <c:pt idx="807" formatCode="General">
                  <c:v>329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63</c:v>
                </c:pt>
                <c:pt idx="811" formatCode="General">
                  <c:v>52</c:v>
                </c:pt>
                <c:pt idx="812" formatCode="General">
                  <c:v>50</c:v>
                </c:pt>
                <c:pt idx="813" formatCode="General">
                  <c:v>52</c:v>
                </c:pt>
                <c:pt idx="814" formatCode="General">
                  <c:v>60</c:v>
                </c:pt>
                <c:pt idx="815" formatCode="General">
                  <c:v>0</c:v>
                </c:pt>
                <c:pt idx="816" formatCode="General">
                  <c:v>50</c:v>
                </c:pt>
                <c:pt idx="817" formatCode="General">
                  <c:v>65</c:v>
                </c:pt>
                <c:pt idx="818" formatCode="General">
                  <c:v>59</c:v>
                </c:pt>
                <c:pt idx="819" formatCode="General">
                  <c:v>58</c:v>
                </c:pt>
                <c:pt idx="820" formatCode="General">
                  <c:v>70</c:v>
                </c:pt>
                <c:pt idx="821" formatCode="General">
                  <c:v>51</c:v>
                </c:pt>
                <c:pt idx="822" formatCode="General">
                  <c:v>54</c:v>
                </c:pt>
                <c:pt idx="823" formatCode="General">
                  <c:v>49</c:v>
                </c:pt>
                <c:pt idx="824" formatCode="General">
                  <c:v>53</c:v>
                </c:pt>
                <c:pt idx="825" formatCode="General">
                  <c:v>55</c:v>
                </c:pt>
                <c:pt idx="826" formatCode="General">
                  <c:v>52</c:v>
                </c:pt>
                <c:pt idx="827" formatCode="General">
                  <c:v>84</c:v>
                </c:pt>
                <c:pt idx="828" formatCode="General">
                  <c:v>89</c:v>
                </c:pt>
                <c:pt idx="829" formatCode="General">
                  <c:v>85</c:v>
                </c:pt>
                <c:pt idx="830" formatCode="General">
                  <c:v>82</c:v>
                </c:pt>
                <c:pt idx="831" formatCode="General">
                  <c:v>89</c:v>
                </c:pt>
                <c:pt idx="832" formatCode="General">
                  <c:v>87</c:v>
                </c:pt>
                <c:pt idx="833" formatCode="General">
                  <c:v>93</c:v>
                </c:pt>
                <c:pt idx="834" formatCode="General">
                  <c:v>199</c:v>
                </c:pt>
                <c:pt idx="835" formatCode="General">
                  <c:v>0</c:v>
                </c:pt>
                <c:pt idx="836" formatCode="General">
                  <c:v>68</c:v>
                </c:pt>
                <c:pt idx="837" formatCode="General">
                  <c:v>109</c:v>
                </c:pt>
                <c:pt idx="838" formatCode="General">
                  <c:v>97</c:v>
                </c:pt>
                <c:pt idx="839" formatCode="General">
                  <c:v>32</c:v>
                </c:pt>
                <c:pt idx="840" formatCode="General">
                  <c:v>138</c:v>
                </c:pt>
                <c:pt idx="841" formatCode="General">
                  <c:v>40</c:v>
                </c:pt>
                <c:pt idx="842" formatCode="General">
                  <c:v>109</c:v>
                </c:pt>
                <c:pt idx="843" formatCode="General">
                  <c:v>128</c:v>
                </c:pt>
                <c:pt idx="844" formatCode="General">
                  <c:v>66</c:v>
                </c:pt>
                <c:pt idx="845" formatCode="General">
                  <c:v>48</c:v>
                </c:pt>
                <c:pt idx="846" formatCode="General">
                  <c:v>87</c:v>
                </c:pt>
                <c:pt idx="847" formatCode="General">
                  <c:v>77</c:v>
                </c:pt>
                <c:pt idx="848" formatCode="General">
                  <c:v>123</c:v>
                </c:pt>
                <c:pt idx="849" formatCode="General">
                  <c:v>166</c:v>
                </c:pt>
                <c:pt idx="850" formatCode="General">
                  <c:v>0</c:v>
                </c:pt>
                <c:pt idx="851" formatCode="General">
                  <c:v>237</c:v>
                </c:pt>
                <c:pt idx="852" formatCode="General">
                  <c:v>197</c:v>
                </c:pt>
                <c:pt idx="853" formatCode="General">
                  <c:v>0</c:v>
                </c:pt>
                <c:pt idx="854" formatCode="General">
                  <c:v>100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76</c:v>
                </c:pt>
                <c:pt idx="859" formatCode="General">
                  <c:v>150</c:v>
                </c:pt>
                <c:pt idx="860" formatCode="General">
                  <c:v>38</c:v>
                </c:pt>
                <c:pt idx="861" formatCode="General">
                  <c:v>85</c:v>
                </c:pt>
                <c:pt idx="862" formatCode="General">
                  <c:v>77</c:v>
                </c:pt>
                <c:pt idx="863" formatCode="General">
                  <c:v>25</c:v>
                </c:pt>
                <c:pt idx="864" formatCode="General">
                  <c:v>90</c:v>
                </c:pt>
                <c:pt idx="865" formatCode="General">
                  <c:v>0</c:v>
                </c:pt>
                <c:pt idx="866" formatCode="General">
                  <c:v>67</c:v>
                </c:pt>
                <c:pt idx="867" formatCode="General">
                  <c:v>43</c:v>
                </c:pt>
                <c:pt idx="868" formatCode="General">
                  <c:v>32</c:v>
                </c:pt>
                <c:pt idx="869" formatCode="General">
                  <c:v>56</c:v>
                </c:pt>
                <c:pt idx="870" formatCode="General">
                  <c:v>112</c:v>
                </c:pt>
                <c:pt idx="871" formatCode="General">
                  <c:v>42</c:v>
                </c:pt>
                <c:pt idx="872" formatCode="General">
                  <c:v>117</c:v>
                </c:pt>
                <c:pt idx="873" formatCode="General">
                  <c:v>77</c:v>
                </c:pt>
                <c:pt idx="874" formatCode="General">
                  <c:v>68</c:v>
                </c:pt>
                <c:pt idx="875" formatCode="General">
                  <c:v>35</c:v>
                </c:pt>
                <c:pt idx="876" formatCode="General">
                  <c:v>61</c:v>
                </c:pt>
                <c:pt idx="877" formatCode="General">
                  <c:v>46</c:v>
                </c:pt>
                <c:pt idx="878" formatCode="General">
                  <c:v>43</c:v>
                </c:pt>
                <c:pt idx="879" formatCode="General">
                  <c:v>39</c:v>
                </c:pt>
                <c:pt idx="880" formatCode="General">
                  <c:v>22</c:v>
                </c:pt>
                <c:pt idx="881" formatCode="General">
                  <c:v>51</c:v>
                </c:pt>
                <c:pt idx="882" formatCode="General">
                  <c:v>55</c:v>
                </c:pt>
                <c:pt idx="883" formatCode="General">
                  <c:v>36</c:v>
                </c:pt>
                <c:pt idx="884" formatCode="General">
                  <c:v>160</c:v>
                </c:pt>
                <c:pt idx="885" formatCode="General">
                  <c:v>93</c:v>
                </c:pt>
                <c:pt idx="886" formatCode="General">
                  <c:v>144</c:v>
                </c:pt>
                <c:pt idx="887" formatCode="General">
                  <c:v>143</c:v>
                </c:pt>
                <c:pt idx="888" formatCode="General">
                  <c:v>73</c:v>
                </c:pt>
                <c:pt idx="889" formatCode="General">
                  <c:v>70</c:v>
                </c:pt>
                <c:pt idx="890" formatCode="General">
                  <c:v>161</c:v>
                </c:pt>
                <c:pt idx="891" formatCode="General">
                  <c:v>163</c:v>
                </c:pt>
                <c:pt idx="892" formatCode="General">
                  <c:v>0</c:v>
                </c:pt>
                <c:pt idx="893" formatCode="General">
                  <c:v>97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135</c:v>
                </c:pt>
                <c:pt idx="898" formatCode="General">
                  <c:v>107</c:v>
                </c:pt>
                <c:pt idx="899" formatCode="General">
                  <c:v>85</c:v>
                </c:pt>
                <c:pt idx="900" formatCode="General">
                  <c:v>0</c:v>
                </c:pt>
                <c:pt idx="901" formatCode="General">
                  <c:v>122</c:v>
                </c:pt>
                <c:pt idx="902" formatCode="General">
                  <c:v>129</c:v>
                </c:pt>
                <c:pt idx="903" formatCode="General">
                  <c:v>141</c:v>
                </c:pt>
                <c:pt idx="904" formatCode="General">
                  <c:v>137</c:v>
                </c:pt>
                <c:pt idx="905" formatCode="General">
                  <c:v>100</c:v>
                </c:pt>
                <c:pt idx="906" formatCode="General">
                  <c:v>90</c:v>
                </c:pt>
                <c:pt idx="907" formatCode="General">
                  <c:v>112</c:v>
                </c:pt>
                <c:pt idx="908" formatCode="General">
                  <c:v>0</c:v>
                </c:pt>
                <c:pt idx="909" formatCode="General">
                  <c:v>96</c:v>
                </c:pt>
                <c:pt idx="910" formatCode="General">
                  <c:v>103</c:v>
                </c:pt>
                <c:pt idx="911" formatCode="General">
                  <c:v>109</c:v>
                </c:pt>
                <c:pt idx="912" formatCode="General">
                  <c:v>72</c:v>
                </c:pt>
                <c:pt idx="913" formatCode="General">
                  <c:v>151</c:v>
                </c:pt>
                <c:pt idx="914" formatCode="General">
                  <c:v>93</c:v>
                </c:pt>
                <c:pt idx="915" formatCode="General">
                  <c:v>92</c:v>
                </c:pt>
                <c:pt idx="916" formatCode="General">
                  <c:v>0</c:v>
                </c:pt>
                <c:pt idx="917" formatCode="General">
                  <c:v>100</c:v>
                </c:pt>
                <c:pt idx="918" formatCode="General">
                  <c:v>76</c:v>
                </c:pt>
                <c:pt idx="919" formatCode="General">
                  <c:v>0</c:v>
                </c:pt>
                <c:pt idx="920" formatCode="General">
                  <c:v>109</c:v>
                </c:pt>
                <c:pt idx="921" formatCode="General">
                  <c:v>107</c:v>
                </c:pt>
                <c:pt idx="922" formatCode="General">
                  <c:v>0</c:v>
                </c:pt>
                <c:pt idx="923" formatCode="General">
                  <c:v>136</c:v>
                </c:pt>
                <c:pt idx="924" formatCode="General">
                  <c:v>44</c:v>
                </c:pt>
                <c:pt idx="925" formatCode="General">
                  <c:v>42</c:v>
                </c:pt>
                <c:pt idx="926" formatCode="General">
                  <c:v>28</c:v>
                </c:pt>
                <c:pt idx="927" formatCode="General">
                  <c:v>63</c:v>
                </c:pt>
                <c:pt idx="928" formatCode="General">
                  <c:v>38</c:v>
                </c:pt>
                <c:pt idx="929" formatCode="General">
                  <c:v>0</c:v>
                </c:pt>
                <c:pt idx="930" formatCode="General">
                  <c:v>43</c:v>
                </c:pt>
                <c:pt idx="931" formatCode="General">
                  <c:v>46</c:v>
                </c:pt>
                <c:pt idx="932" formatCode="General">
                  <c:v>36</c:v>
                </c:pt>
                <c:pt idx="933" formatCode="General">
                  <c:v>48</c:v>
                </c:pt>
                <c:pt idx="934" formatCode="General">
                  <c:v>129</c:v>
                </c:pt>
                <c:pt idx="935" formatCode="General">
                  <c:v>91</c:v>
                </c:pt>
                <c:pt idx="936" formatCode="General">
                  <c:v>116</c:v>
                </c:pt>
                <c:pt idx="937" formatCode="General">
                  <c:v>87</c:v>
                </c:pt>
                <c:pt idx="938" formatCode="General">
                  <c:v>72</c:v>
                </c:pt>
                <c:pt idx="939" formatCode="General">
                  <c:v>90</c:v>
                </c:pt>
                <c:pt idx="940" formatCode="General">
                  <c:v>92</c:v>
                </c:pt>
                <c:pt idx="941" formatCode="General">
                  <c:v>112</c:v>
                </c:pt>
                <c:pt idx="942" formatCode="General">
                  <c:v>94</c:v>
                </c:pt>
                <c:pt idx="943" formatCode="General">
                  <c:v>70</c:v>
                </c:pt>
                <c:pt idx="944" formatCode="General">
                  <c:v>88</c:v>
                </c:pt>
                <c:pt idx="945" formatCode="General">
                  <c:v>67</c:v>
                </c:pt>
                <c:pt idx="946" formatCode="General">
                  <c:v>52</c:v>
                </c:pt>
                <c:pt idx="947" formatCode="General">
                  <c:v>0</c:v>
                </c:pt>
                <c:pt idx="948" formatCode="General">
                  <c:v>83</c:v>
                </c:pt>
                <c:pt idx="949" formatCode="General">
                  <c:v>55</c:v>
                </c:pt>
                <c:pt idx="950" formatCode="General">
                  <c:v>124</c:v>
                </c:pt>
                <c:pt idx="951" formatCode="General">
                  <c:v>35</c:v>
                </c:pt>
                <c:pt idx="952" formatCode="General">
                  <c:v>145</c:v>
                </c:pt>
                <c:pt idx="953" formatCode="General">
                  <c:v>0</c:v>
                </c:pt>
                <c:pt idx="954" formatCode="General">
                  <c:v>122</c:v>
                </c:pt>
                <c:pt idx="955" formatCode="General">
                  <c:v>113</c:v>
                </c:pt>
                <c:pt idx="956" formatCode="General">
                  <c:v>74</c:v>
                </c:pt>
                <c:pt idx="957" formatCode="General">
                  <c:v>135</c:v>
                </c:pt>
                <c:pt idx="958" formatCode="General">
                  <c:v>55</c:v>
                </c:pt>
                <c:pt idx="959" formatCode="General">
                  <c:v>144</c:v>
                </c:pt>
                <c:pt idx="960" formatCode="General">
                  <c:v>160</c:v>
                </c:pt>
                <c:pt idx="961" formatCode="General">
                  <c:v>146</c:v>
                </c:pt>
                <c:pt idx="962" formatCode="General">
                  <c:v>85</c:v>
                </c:pt>
                <c:pt idx="963" formatCode="General">
                  <c:v>68</c:v>
                </c:pt>
                <c:pt idx="964" formatCode="General">
                  <c:v>104</c:v>
                </c:pt>
                <c:pt idx="965" formatCode="General">
                  <c:v>88</c:v>
                </c:pt>
                <c:pt idx="966" formatCode="General">
                  <c:v>240</c:v>
                </c:pt>
                <c:pt idx="967" formatCode="General">
                  <c:v>150</c:v>
                </c:pt>
                <c:pt idx="968" formatCode="General">
                  <c:v>190</c:v>
                </c:pt>
                <c:pt idx="969" formatCode="General">
                  <c:v>127</c:v>
                </c:pt>
                <c:pt idx="970" formatCode="General">
                  <c:v>112</c:v>
                </c:pt>
                <c:pt idx="971" formatCode="General">
                  <c:v>0</c:v>
                </c:pt>
                <c:pt idx="972" formatCode="General">
                  <c:v>57</c:v>
                </c:pt>
                <c:pt idx="973" formatCode="General">
                  <c:v>49</c:v>
                </c:pt>
                <c:pt idx="974" formatCode="General">
                  <c:v>62</c:v>
                </c:pt>
                <c:pt idx="975" formatCode="General">
                  <c:v>46</c:v>
                </c:pt>
                <c:pt idx="976" formatCode="General">
                  <c:v>53</c:v>
                </c:pt>
                <c:pt idx="977" formatCode="General">
                  <c:v>63</c:v>
                </c:pt>
                <c:pt idx="978" formatCode="General">
                  <c:v>84</c:v>
                </c:pt>
                <c:pt idx="979" formatCode="General">
                  <c:v>83</c:v>
                </c:pt>
                <c:pt idx="980" formatCode="General">
                  <c:v>67</c:v>
                </c:pt>
                <c:pt idx="981" formatCode="General">
                  <c:v>95</c:v>
                </c:pt>
                <c:pt idx="982" formatCode="General">
                  <c:v>61</c:v>
                </c:pt>
                <c:pt idx="983" formatCode="General">
                  <c:v>66</c:v>
                </c:pt>
                <c:pt idx="984" formatCode="General">
                  <c:v>0</c:v>
                </c:pt>
                <c:pt idx="985" formatCode="General">
                  <c:v>62</c:v>
                </c:pt>
                <c:pt idx="986" formatCode="General">
                  <c:v>95</c:v>
                </c:pt>
                <c:pt idx="987" formatCode="General">
                  <c:v>63</c:v>
                </c:pt>
                <c:pt idx="988" formatCode="General">
                  <c:v>55</c:v>
                </c:pt>
                <c:pt idx="989" formatCode="General">
                  <c:v>96</c:v>
                </c:pt>
                <c:pt idx="990" formatCode="General">
                  <c:v>52</c:v>
                </c:pt>
                <c:pt idx="991" formatCode="General">
                  <c:v>0</c:v>
                </c:pt>
                <c:pt idx="992" formatCode="General">
                  <c:v>178</c:v>
                </c:pt>
                <c:pt idx="993" formatCode="General">
                  <c:v>0</c:v>
                </c:pt>
                <c:pt idx="994" formatCode="General">
                  <c:v>250</c:v>
                </c:pt>
                <c:pt idx="995" formatCode="General">
                  <c:v>131</c:v>
                </c:pt>
                <c:pt idx="996" formatCode="General">
                  <c:v>239</c:v>
                </c:pt>
                <c:pt idx="997" formatCode="General">
                  <c:v>146</c:v>
                </c:pt>
                <c:pt idx="998" formatCode="General">
                  <c:v>242</c:v>
                </c:pt>
                <c:pt idx="999" formatCode="General">
                  <c:v>0</c:v>
                </c:pt>
                <c:pt idx="1000" formatCode="General">
                  <c:v>106</c:v>
                </c:pt>
                <c:pt idx="1001" formatCode="General">
                  <c:v>199</c:v>
                </c:pt>
                <c:pt idx="1002" formatCode="General">
                  <c:v>158</c:v>
                </c:pt>
                <c:pt idx="1003" formatCode="General">
                  <c:v>174</c:v>
                </c:pt>
                <c:pt idx="1004" formatCode="General">
                  <c:v>0</c:v>
                </c:pt>
                <c:pt idx="1005" formatCode="General">
                  <c:v>154</c:v>
                </c:pt>
                <c:pt idx="1006" formatCode="General">
                  <c:v>201</c:v>
                </c:pt>
                <c:pt idx="1007" formatCode="General">
                  <c:v>135</c:v>
                </c:pt>
                <c:pt idx="1008" formatCode="General">
                  <c:v>160</c:v>
                </c:pt>
                <c:pt idx="1009" formatCode="General">
                  <c:v>0</c:v>
                </c:pt>
                <c:pt idx="1010" formatCode="General">
                  <c:v>73</c:v>
                </c:pt>
                <c:pt idx="1011" formatCode="General">
                  <c:v>139</c:v>
                </c:pt>
                <c:pt idx="1012" formatCode="General">
                  <c:v>165</c:v>
                </c:pt>
                <c:pt idx="1013" formatCode="General">
                  <c:v>149</c:v>
                </c:pt>
                <c:pt idx="1014" formatCode="General">
                  <c:v>127</c:v>
                </c:pt>
                <c:pt idx="1015" formatCode="General">
                  <c:v>121</c:v>
                </c:pt>
                <c:pt idx="1016" formatCode="General">
                  <c:v>122</c:v>
                </c:pt>
                <c:pt idx="1017" formatCode="General">
                  <c:v>139</c:v>
                </c:pt>
                <c:pt idx="1018" formatCode="General">
                  <c:v>84</c:v>
                </c:pt>
                <c:pt idx="1019" formatCode="General">
                  <c:v>103</c:v>
                </c:pt>
                <c:pt idx="1020" formatCode="General">
                  <c:v>102</c:v>
                </c:pt>
                <c:pt idx="1021" formatCode="General">
                  <c:v>136</c:v>
                </c:pt>
                <c:pt idx="1022" formatCode="General">
                  <c:v>111</c:v>
                </c:pt>
                <c:pt idx="1023" formatCode="General">
                  <c:v>122</c:v>
                </c:pt>
                <c:pt idx="1024" formatCode="General">
                  <c:v>134</c:v>
                </c:pt>
                <c:pt idx="1025" formatCode="General">
                  <c:v>0</c:v>
                </c:pt>
                <c:pt idx="1026" formatCode="General">
                  <c:v>96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88</c:v>
                </c:pt>
                <c:pt idx="1033" formatCode="General">
                  <c:v>67</c:v>
                </c:pt>
                <c:pt idx="1034" formatCode="General">
                  <c:v>77</c:v>
                </c:pt>
                <c:pt idx="1035" formatCode="General">
                  <c:v>100</c:v>
                </c:pt>
                <c:pt idx="1036" formatCode="General">
                  <c:v>70</c:v>
                </c:pt>
                <c:pt idx="1037" formatCode="General">
                  <c:v>62</c:v>
                </c:pt>
                <c:pt idx="1038" formatCode="General">
                  <c:v>82</c:v>
                </c:pt>
                <c:pt idx="1039" formatCode="General">
                  <c:v>66</c:v>
                </c:pt>
                <c:pt idx="1040" formatCode="General">
                  <c:v>62</c:v>
                </c:pt>
                <c:pt idx="1041" formatCode="General">
                  <c:v>73</c:v>
                </c:pt>
                <c:pt idx="1042" formatCode="General">
                  <c:v>62</c:v>
                </c:pt>
                <c:pt idx="1043" formatCode="General">
                  <c:v>110</c:v>
                </c:pt>
                <c:pt idx="1044" formatCode="General">
                  <c:v>61</c:v>
                </c:pt>
                <c:pt idx="1045" formatCode="General">
                  <c:v>91</c:v>
                </c:pt>
                <c:pt idx="1046" formatCode="General">
                  <c:v>70</c:v>
                </c:pt>
                <c:pt idx="1047" formatCode="General">
                  <c:v>46</c:v>
                </c:pt>
                <c:pt idx="1048" formatCode="General">
                  <c:v>69</c:v>
                </c:pt>
                <c:pt idx="1049" formatCode="General">
                  <c:v>109</c:v>
                </c:pt>
                <c:pt idx="1050" formatCode="General">
                  <c:v>124</c:v>
                </c:pt>
                <c:pt idx="1051" formatCode="General">
                  <c:v>97</c:v>
                </c:pt>
                <c:pt idx="1052" formatCode="General">
                  <c:v>78</c:v>
                </c:pt>
                <c:pt idx="1053" formatCode="General">
                  <c:v>115</c:v>
                </c:pt>
                <c:pt idx="1054" formatCode="General">
                  <c:v>137</c:v>
                </c:pt>
                <c:pt idx="1055" formatCode="General">
                  <c:v>120</c:v>
                </c:pt>
                <c:pt idx="1056" formatCode="General">
                  <c:v>70</c:v>
                </c:pt>
                <c:pt idx="1057" formatCode="General">
                  <c:v>72</c:v>
                </c:pt>
                <c:pt idx="1058" formatCode="General">
                  <c:v>90</c:v>
                </c:pt>
                <c:pt idx="1059" formatCode="General">
                  <c:v>119</c:v>
                </c:pt>
                <c:pt idx="1060" formatCode="General">
                  <c:v>0</c:v>
                </c:pt>
                <c:pt idx="1061" formatCode="General">
                  <c:v>85</c:v>
                </c:pt>
                <c:pt idx="1062" formatCode="General">
                  <c:v>109</c:v>
                </c:pt>
                <c:pt idx="1063" formatCode="General">
                  <c:v>99</c:v>
                </c:pt>
                <c:pt idx="1064" formatCode="General">
                  <c:v>66</c:v>
                </c:pt>
                <c:pt idx="1065" formatCode="General">
                  <c:v>188</c:v>
                </c:pt>
                <c:pt idx="1066" formatCode="General">
                  <c:v>89</c:v>
                </c:pt>
                <c:pt idx="1067" formatCode="General">
                  <c:v>83</c:v>
                </c:pt>
                <c:pt idx="1068" formatCode="General">
                  <c:v>62</c:v>
                </c:pt>
                <c:pt idx="1069" formatCode="General">
                  <c:v>52</c:v>
                </c:pt>
                <c:pt idx="1070" formatCode="General">
                  <c:v>54</c:v>
                </c:pt>
                <c:pt idx="1071" formatCode="General">
                  <c:v>49</c:v>
                </c:pt>
                <c:pt idx="1072" formatCode="General">
                  <c:v>56</c:v>
                </c:pt>
                <c:pt idx="1073" formatCode="General">
                  <c:v>0</c:v>
                </c:pt>
                <c:pt idx="1074" formatCode="General">
                  <c:v>52</c:v>
                </c:pt>
                <c:pt idx="1075" formatCode="General">
                  <c:v>60</c:v>
                </c:pt>
                <c:pt idx="1076" formatCode="General">
                  <c:v>56</c:v>
                </c:pt>
                <c:pt idx="1077" formatCode="General">
                  <c:v>59</c:v>
                </c:pt>
                <c:pt idx="1078" formatCode="General">
                  <c:v>74</c:v>
                </c:pt>
                <c:pt idx="1079" formatCode="General">
                  <c:v>52</c:v>
                </c:pt>
                <c:pt idx="1080" formatCode="General">
                  <c:v>51</c:v>
                </c:pt>
                <c:pt idx="1081" formatCode="General">
                  <c:v>47</c:v>
                </c:pt>
                <c:pt idx="1082" formatCode="General">
                  <c:v>54</c:v>
                </c:pt>
                <c:pt idx="1083" formatCode="General">
                  <c:v>52</c:v>
                </c:pt>
                <c:pt idx="1084" formatCode="General">
                  <c:v>50</c:v>
                </c:pt>
                <c:pt idx="1085" formatCode="General">
                  <c:v>89</c:v>
                </c:pt>
                <c:pt idx="1086" formatCode="General">
                  <c:v>88</c:v>
                </c:pt>
                <c:pt idx="1087" formatCode="General">
                  <c:v>84</c:v>
                </c:pt>
                <c:pt idx="1088" formatCode="General">
                  <c:v>83</c:v>
                </c:pt>
                <c:pt idx="1089" formatCode="General">
                  <c:v>89</c:v>
                </c:pt>
                <c:pt idx="1090" formatCode="General">
                  <c:v>87</c:v>
                </c:pt>
                <c:pt idx="1091" formatCode="General">
                  <c:v>88</c:v>
                </c:pt>
                <c:pt idx="1092" formatCode="General">
                  <c:v>105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101</c:v>
                </c:pt>
                <c:pt idx="1096" formatCode="General">
                  <c:v>105</c:v>
                </c:pt>
                <c:pt idx="1097" formatCode="General">
                  <c:v>37</c:v>
                </c:pt>
                <c:pt idx="1098" formatCode="General">
                  <c:v>118</c:v>
                </c:pt>
                <c:pt idx="1099" formatCode="General">
                  <c:v>46</c:v>
                </c:pt>
                <c:pt idx="1100" formatCode="General">
                  <c:v>89</c:v>
                </c:pt>
                <c:pt idx="1101" formatCode="General">
                  <c:v>117</c:v>
                </c:pt>
                <c:pt idx="1102" formatCode="General">
                  <c:v>61</c:v>
                </c:pt>
                <c:pt idx="1103" formatCode="General">
                  <c:v>55</c:v>
                </c:pt>
                <c:pt idx="1104" formatCode="General">
                  <c:v>83</c:v>
                </c:pt>
                <c:pt idx="1105" formatCode="General">
                  <c:v>80</c:v>
                </c:pt>
                <c:pt idx="1106" formatCode="General">
                  <c:v>125</c:v>
                </c:pt>
                <c:pt idx="1107" formatCode="General">
                  <c:v>168</c:v>
                </c:pt>
                <c:pt idx="1108" formatCode="General">
                  <c:v>134</c:v>
                </c:pt>
                <c:pt idx="1109" formatCode="General">
                  <c:v>231</c:v>
                </c:pt>
                <c:pt idx="1110" formatCode="General">
                  <c:v>220</c:v>
                </c:pt>
                <c:pt idx="1111" formatCode="General">
                  <c:v>142</c:v>
                </c:pt>
                <c:pt idx="1112" formatCode="General">
                  <c:v>75</c:v>
                </c:pt>
                <c:pt idx="1113" formatCode="General">
                  <c:v>0</c:v>
                </c:pt>
                <c:pt idx="1114" formatCode="General">
                  <c:v>111</c:v>
                </c:pt>
                <c:pt idx="1115" formatCode="General">
                  <c:v>0</c:v>
                </c:pt>
                <c:pt idx="1116" formatCode="General">
                  <c:v>64</c:v>
                </c:pt>
                <c:pt idx="1117" formatCode="General">
                  <c:v>99</c:v>
                </c:pt>
                <c:pt idx="1118" formatCode="General">
                  <c:v>47</c:v>
                </c:pt>
                <c:pt idx="1119" formatCode="General">
                  <c:v>109</c:v>
                </c:pt>
                <c:pt idx="1120" formatCode="General">
                  <c:v>95</c:v>
                </c:pt>
                <c:pt idx="1121" formatCode="General">
                  <c:v>25</c:v>
                </c:pt>
                <c:pt idx="1122" formatCode="General">
                  <c:v>75</c:v>
                </c:pt>
                <c:pt idx="1123" formatCode="General">
                  <c:v>0</c:v>
                </c:pt>
                <c:pt idx="1124" formatCode="General">
                  <c:v>75</c:v>
                </c:pt>
                <c:pt idx="1125" formatCode="General">
                  <c:v>42</c:v>
                </c:pt>
                <c:pt idx="1126" formatCode="General">
                  <c:v>36</c:v>
                </c:pt>
                <c:pt idx="1127" formatCode="General">
                  <c:v>48</c:v>
                </c:pt>
                <c:pt idx="1128" formatCode="General">
                  <c:v>92</c:v>
                </c:pt>
                <c:pt idx="1129" formatCode="General">
                  <c:v>36</c:v>
                </c:pt>
                <c:pt idx="1130" formatCode="General">
                  <c:v>134</c:v>
                </c:pt>
                <c:pt idx="1131" formatCode="General">
                  <c:v>45</c:v>
                </c:pt>
                <c:pt idx="1132" formatCode="General">
                  <c:v>41</c:v>
                </c:pt>
                <c:pt idx="1133" formatCode="General">
                  <c:v>46</c:v>
                </c:pt>
                <c:pt idx="1134" formatCode="General">
                  <c:v>60</c:v>
                </c:pt>
                <c:pt idx="1135" formatCode="General">
                  <c:v>48</c:v>
                </c:pt>
                <c:pt idx="1136" formatCode="General">
                  <c:v>44</c:v>
                </c:pt>
                <c:pt idx="1137" formatCode="General">
                  <c:v>47</c:v>
                </c:pt>
                <c:pt idx="1138" formatCode="General">
                  <c:v>25</c:v>
                </c:pt>
                <c:pt idx="1139" formatCode="General">
                  <c:v>55</c:v>
                </c:pt>
                <c:pt idx="1140" formatCode="General">
                  <c:v>48</c:v>
                </c:pt>
                <c:pt idx="1141" formatCode="General">
                  <c:v>37</c:v>
                </c:pt>
                <c:pt idx="1142" formatCode="General">
                  <c:v>158</c:v>
                </c:pt>
                <c:pt idx="1143" formatCode="General">
                  <c:v>90</c:v>
                </c:pt>
                <c:pt idx="1144" formatCode="General">
                  <c:v>125</c:v>
                </c:pt>
                <c:pt idx="1145" formatCode="General">
                  <c:v>97</c:v>
                </c:pt>
                <c:pt idx="1146" formatCode="General">
                  <c:v>90</c:v>
                </c:pt>
                <c:pt idx="1147" formatCode="General">
                  <c:v>56</c:v>
                </c:pt>
                <c:pt idx="1148" formatCode="General">
                  <c:v>103</c:v>
                </c:pt>
                <c:pt idx="1149" formatCode="General">
                  <c:v>125</c:v>
                </c:pt>
                <c:pt idx="1150" formatCode="General">
                  <c:v>90</c:v>
                </c:pt>
                <c:pt idx="1151" formatCode="General">
                  <c:v>93</c:v>
                </c:pt>
                <c:pt idx="1152" formatCode="General">
                  <c:v>85</c:v>
                </c:pt>
                <c:pt idx="1153" formatCode="General">
                  <c:v>64</c:v>
                </c:pt>
                <c:pt idx="1154" formatCode="General">
                  <c:v>119</c:v>
                </c:pt>
                <c:pt idx="1155" formatCode="General">
                  <c:v>128</c:v>
                </c:pt>
                <c:pt idx="1156" formatCode="General">
                  <c:v>108</c:v>
                </c:pt>
                <c:pt idx="1157" formatCode="General">
                  <c:v>83</c:v>
                </c:pt>
                <c:pt idx="1158" formatCode="General">
                  <c:v>0</c:v>
                </c:pt>
                <c:pt idx="1159" formatCode="General">
                  <c:v>105</c:v>
                </c:pt>
                <c:pt idx="1160" formatCode="General">
                  <c:v>103</c:v>
                </c:pt>
                <c:pt idx="1161" formatCode="General">
                  <c:v>104</c:v>
                </c:pt>
                <c:pt idx="1162" formatCode="General">
                  <c:v>118</c:v>
                </c:pt>
                <c:pt idx="1163" formatCode="General">
                  <c:v>97</c:v>
                </c:pt>
                <c:pt idx="1164" formatCode="General">
                  <c:v>78</c:v>
                </c:pt>
                <c:pt idx="1165" formatCode="General">
                  <c:v>163</c:v>
                </c:pt>
                <c:pt idx="1166" formatCode="General">
                  <c:v>0</c:v>
                </c:pt>
                <c:pt idx="1167" formatCode="General">
                  <c:v>107</c:v>
                </c:pt>
                <c:pt idx="1168" formatCode="General">
                  <c:v>90</c:v>
                </c:pt>
                <c:pt idx="1169" formatCode="General">
                  <c:v>167</c:v>
                </c:pt>
                <c:pt idx="1170" formatCode="General">
                  <c:v>78</c:v>
                </c:pt>
                <c:pt idx="1171" formatCode="General">
                  <c:v>125</c:v>
                </c:pt>
                <c:pt idx="1172" formatCode="General">
                  <c:v>102</c:v>
                </c:pt>
                <c:pt idx="1173" formatCode="General">
                  <c:v>99</c:v>
                </c:pt>
                <c:pt idx="1174" formatCode="General">
                  <c:v>0</c:v>
                </c:pt>
                <c:pt idx="1175" formatCode="General">
                  <c:v>77</c:v>
                </c:pt>
                <c:pt idx="1176" formatCode="General">
                  <c:v>74</c:v>
                </c:pt>
                <c:pt idx="1177" formatCode="General">
                  <c:v>0</c:v>
                </c:pt>
                <c:pt idx="1178" formatCode="General">
                  <c:v>117</c:v>
                </c:pt>
                <c:pt idx="1179" formatCode="General">
                  <c:v>107</c:v>
                </c:pt>
                <c:pt idx="1180" formatCode="General">
                  <c:v>0</c:v>
                </c:pt>
                <c:pt idx="1181" formatCode="General">
                  <c:v>122</c:v>
                </c:pt>
                <c:pt idx="1182" formatCode="General">
                  <c:v>36</c:v>
                </c:pt>
                <c:pt idx="1183" formatCode="General">
                  <c:v>36</c:v>
                </c:pt>
                <c:pt idx="1184" formatCode="General">
                  <c:v>26</c:v>
                </c:pt>
                <c:pt idx="1185" formatCode="General">
                  <c:v>59</c:v>
                </c:pt>
                <c:pt idx="1186" formatCode="General">
                  <c:v>30</c:v>
                </c:pt>
                <c:pt idx="1187" formatCode="General">
                  <c:v>84</c:v>
                </c:pt>
                <c:pt idx="1188" formatCode="General">
                  <c:v>44</c:v>
                </c:pt>
                <c:pt idx="1189" formatCode="General">
                  <c:v>34</c:v>
                </c:pt>
                <c:pt idx="1190" formatCode="General">
                  <c:v>33</c:v>
                </c:pt>
                <c:pt idx="1191" formatCode="General">
                  <c:v>42</c:v>
                </c:pt>
                <c:pt idx="1192" formatCode="General">
                  <c:v>122</c:v>
                </c:pt>
                <c:pt idx="1193" formatCode="General">
                  <c:v>93</c:v>
                </c:pt>
                <c:pt idx="1194" formatCode="General">
                  <c:v>102</c:v>
                </c:pt>
                <c:pt idx="1195" formatCode="General">
                  <c:v>82</c:v>
                </c:pt>
                <c:pt idx="1196" formatCode="General">
                  <c:v>54</c:v>
                </c:pt>
                <c:pt idx="1197" formatCode="General">
                  <c:v>81</c:v>
                </c:pt>
                <c:pt idx="1198" formatCode="General">
                  <c:v>81</c:v>
                </c:pt>
                <c:pt idx="1199" formatCode="General">
                  <c:v>0</c:v>
                </c:pt>
                <c:pt idx="1200" formatCode="General">
                  <c:v>100</c:v>
                </c:pt>
                <c:pt idx="1201" formatCode="General">
                  <c:v>88</c:v>
                </c:pt>
                <c:pt idx="1202" formatCode="General">
                  <c:v>108</c:v>
                </c:pt>
                <c:pt idx="1203" formatCode="General">
                  <c:v>94</c:v>
                </c:pt>
                <c:pt idx="1204" formatCode="General">
                  <c:v>50</c:v>
                </c:pt>
                <c:pt idx="1205" formatCode="General">
                  <c:v>0</c:v>
                </c:pt>
                <c:pt idx="1206" formatCode="General">
                  <c:v>100</c:v>
                </c:pt>
                <c:pt idx="1207" formatCode="General">
                  <c:v>77</c:v>
                </c:pt>
                <c:pt idx="1208" formatCode="General">
                  <c:v>135</c:v>
                </c:pt>
                <c:pt idx="1209" formatCode="General">
                  <c:v>35</c:v>
                </c:pt>
                <c:pt idx="1210" formatCode="General">
                  <c:v>148</c:v>
                </c:pt>
                <c:pt idx="1211" formatCode="General">
                  <c:v>0</c:v>
                </c:pt>
                <c:pt idx="1212" formatCode="General">
                  <c:v>158</c:v>
                </c:pt>
                <c:pt idx="1213" formatCode="General">
                  <c:v>96</c:v>
                </c:pt>
                <c:pt idx="1214" formatCode="General">
                  <c:v>90</c:v>
                </c:pt>
                <c:pt idx="1215" formatCode="General">
                  <c:v>130</c:v>
                </c:pt>
                <c:pt idx="1216" formatCode="General">
                  <c:v>72</c:v>
                </c:pt>
                <c:pt idx="1217" formatCode="General">
                  <c:v>151</c:v>
                </c:pt>
                <c:pt idx="1218" formatCode="General">
                  <c:v>122</c:v>
                </c:pt>
                <c:pt idx="1219" formatCode="General">
                  <c:v>139</c:v>
                </c:pt>
                <c:pt idx="1220" formatCode="General">
                  <c:v>83</c:v>
                </c:pt>
                <c:pt idx="1221" formatCode="General">
                  <c:v>77</c:v>
                </c:pt>
                <c:pt idx="1222" formatCode="General">
                  <c:v>110</c:v>
                </c:pt>
                <c:pt idx="1223" formatCode="General">
                  <c:v>100</c:v>
                </c:pt>
                <c:pt idx="1224" formatCode="General">
                  <c:v>180</c:v>
                </c:pt>
                <c:pt idx="1225" formatCode="General">
                  <c:v>171</c:v>
                </c:pt>
                <c:pt idx="1226" formatCode="General">
                  <c:v>152</c:v>
                </c:pt>
                <c:pt idx="1227" formatCode="General">
                  <c:v>134</c:v>
                </c:pt>
                <c:pt idx="1228" formatCode="General">
                  <c:v>156</c:v>
                </c:pt>
                <c:pt idx="1229" formatCode="General">
                  <c:v>0</c:v>
                </c:pt>
                <c:pt idx="1230" formatCode="General">
                  <c:v>59</c:v>
                </c:pt>
                <c:pt idx="1231" formatCode="General">
                  <c:v>47</c:v>
                </c:pt>
                <c:pt idx="1232" formatCode="General">
                  <c:v>56</c:v>
                </c:pt>
                <c:pt idx="1233" formatCode="General">
                  <c:v>64</c:v>
                </c:pt>
                <c:pt idx="1234" formatCode="General">
                  <c:v>49</c:v>
                </c:pt>
                <c:pt idx="1235" formatCode="General">
                  <c:v>54</c:v>
                </c:pt>
                <c:pt idx="1236" formatCode="General">
                  <c:v>85</c:v>
                </c:pt>
                <c:pt idx="1237" formatCode="General">
                  <c:v>91</c:v>
                </c:pt>
                <c:pt idx="1238" formatCode="General">
                  <c:v>0</c:v>
                </c:pt>
                <c:pt idx="1239" formatCode="General">
                  <c:v>93</c:v>
                </c:pt>
                <c:pt idx="1240" formatCode="General">
                  <c:v>64</c:v>
                </c:pt>
                <c:pt idx="1241" formatCode="General">
                  <c:v>60</c:v>
                </c:pt>
                <c:pt idx="1242" formatCode="General">
                  <c:v>106</c:v>
                </c:pt>
                <c:pt idx="1243" formatCode="General">
                  <c:v>0</c:v>
                </c:pt>
                <c:pt idx="1244" formatCode="General">
                  <c:v>85</c:v>
                </c:pt>
                <c:pt idx="1245" formatCode="General">
                  <c:v>67</c:v>
                </c:pt>
                <c:pt idx="1246" formatCode="General">
                  <c:v>67</c:v>
                </c:pt>
                <c:pt idx="1247" formatCode="General">
                  <c:v>70</c:v>
                </c:pt>
                <c:pt idx="1248" formatCode="General">
                  <c:v>58</c:v>
                </c:pt>
                <c:pt idx="1249" formatCode="General">
                  <c:v>0</c:v>
                </c:pt>
                <c:pt idx="1250" formatCode="General">
                  <c:v>186</c:v>
                </c:pt>
                <c:pt idx="1251" formatCode="General">
                  <c:v>0</c:v>
                </c:pt>
                <c:pt idx="1252" formatCode="General">
                  <c:v>250</c:v>
                </c:pt>
                <c:pt idx="1253" formatCode="General">
                  <c:v>136</c:v>
                </c:pt>
                <c:pt idx="1254" formatCode="General">
                  <c:v>240</c:v>
                </c:pt>
                <c:pt idx="1255" formatCode="General">
                  <c:v>194</c:v>
                </c:pt>
                <c:pt idx="1256" formatCode="General">
                  <c:v>260</c:v>
                </c:pt>
                <c:pt idx="1257" formatCode="General">
                  <c:v>139</c:v>
                </c:pt>
                <c:pt idx="1258" formatCode="General">
                  <c:v>119</c:v>
                </c:pt>
                <c:pt idx="1259" formatCode="General">
                  <c:v>201</c:v>
                </c:pt>
                <c:pt idx="1260" formatCode="General">
                  <c:v>167</c:v>
                </c:pt>
                <c:pt idx="1261" formatCode="General">
                  <c:v>169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168</c:v>
                </c:pt>
                <c:pt idx="1265" formatCode="General">
                  <c:v>154</c:v>
                </c:pt>
                <c:pt idx="1266" formatCode="General">
                  <c:v>157</c:v>
                </c:pt>
                <c:pt idx="1267" formatCode="General">
                  <c:v>0</c:v>
                </c:pt>
                <c:pt idx="1268" formatCode="General">
                  <c:v>119</c:v>
                </c:pt>
                <c:pt idx="1269" formatCode="General">
                  <c:v>145</c:v>
                </c:pt>
                <c:pt idx="1270" formatCode="General">
                  <c:v>188</c:v>
                </c:pt>
                <c:pt idx="1271" formatCode="General">
                  <c:v>138</c:v>
                </c:pt>
                <c:pt idx="1272" formatCode="General">
                  <c:v>123</c:v>
                </c:pt>
                <c:pt idx="1273" formatCode="General">
                  <c:v>107</c:v>
                </c:pt>
                <c:pt idx="1274" formatCode="General">
                  <c:v>121</c:v>
                </c:pt>
                <c:pt idx="1275" formatCode="General">
                  <c:v>125</c:v>
                </c:pt>
                <c:pt idx="1276" formatCode="General">
                  <c:v>97</c:v>
                </c:pt>
                <c:pt idx="1277" formatCode="General">
                  <c:v>113</c:v>
                </c:pt>
                <c:pt idx="1278" formatCode="General">
                  <c:v>101</c:v>
                </c:pt>
                <c:pt idx="1279" formatCode="General">
                  <c:v>87</c:v>
                </c:pt>
                <c:pt idx="1280" formatCode="General">
                  <c:v>123</c:v>
                </c:pt>
                <c:pt idx="1281" formatCode="General">
                  <c:v>105</c:v>
                </c:pt>
                <c:pt idx="1282" formatCode="General">
                  <c:v>114</c:v>
                </c:pt>
                <c:pt idx="1283" formatCode="General">
                  <c:v>0</c:v>
                </c:pt>
                <c:pt idx="1284" formatCode="General">
                  <c:v>90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xVal>
          <c:yVal>
            <c:numRef>
              <c:f>'Aggregated Data'!$L$3:$L$1292</c:f>
              <c:numCache>
                <c:formatCode>0</c:formatCode>
                <c:ptCount val="1290"/>
                <c:pt idx="0">
                  <c:v>0</c:v>
                </c:pt>
                <c:pt idx="1">
                  <c:v>48.75</c:v>
                </c:pt>
                <c:pt idx="2">
                  <c:v>0</c:v>
                </c:pt>
                <c:pt idx="3">
                  <c:v>92.461538461538453</c:v>
                </c:pt>
                <c:pt idx="4">
                  <c:v>0</c:v>
                </c:pt>
                <c:pt idx="5">
                  <c:v>73.615384615384613</c:v>
                </c:pt>
                <c:pt idx="6">
                  <c:v>102</c:v>
                </c:pt>
                <c:pt idx="7">
                  <c:v>78.641025641025635</c:v>
                </c:pt>
                <c:pt idx="8">
                  <c:v>0</c:v>
                </c:pt>
                <c:pt idx="9">
                  <c:v>0</c:v>
                </c:pt>
                <c:pt idx="10">
                  <c:v>46.25</c:v>
                </c:pt>
                <c:pt idx="11">
                  <c:v>110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66.07692307692308</c:v>
                </c:pt>
                <c:pt idx="17">
                  <c:v>69.84615384615384</c:v>
                </c:pt>
                <c:pt idx="18">
                  <c:v>52.256410256410255</c:v>
                </c:pt>
                <c:pt idx="19">
                  <c:v>78.641025641025635</c:v>
                </c:pt>
                <c:pt idx="20">
                  <c:v>113</c:v>
                </c:pt>
                <c:pt idx="21">
                  <c:v>79.897435897435898</c:v>
                </c:pt>
                <c:pt idx="22">
                  <c:v>66.07692307692308</c:v>
                </c:pt>
                <c:pt idx="23">
                  <c:v>106</c:v>
                </c:pt>
                <c:pt idx="24">
                  <c:v>115</c:v>
                </c:pt>
                <c:pt idx="25">
                  <c:v>119</c:v>
                </c:pt>
                <c:pt idx="26">
                  <c:v>97.487179487179489</c:v>
                </c:pt>
                <c:pt idx="27">
                  <c:v>74.871794871794876</c:v>
                </c:pt>
                <c:pt idx="28">
                  <c:v>69.84615384615384</c:v>
                </c:pt>
                <c:pt idx="29">
                  <c:v>194</c:v>
                </c:pt>
                <c:pt idx="30">
                  <c:v>122</c:v>
                </c:pt>
                <c:pt idx="31">
                  <c:v>126</c:v>
                </c:pt>
                <c:pt idx="32">
                  <c:v>26.25</c:v>
                </c:pt>
                <c:pt idx="33">
                  <c:v>114</c:v>
                </c:pt>
                <c:pt idx="34">
                  <c:v>310.98319327731093</c:v>
                </c:pt>
                <c:pt idx="35">
                  <c:v>30</c:v>
                </c:pt>
                <c:pt idx="36">
                  <c:v>30</c:v>
                </c:pt>
                <c:pt idx="37">
                  <c:v>242</c:v>
                </c:pt>
                <c:pt idx="38">
                  <c:v>98.743589743589752</c:v>
                </c:pt>
                <c:pt idx="39">
                  <c:v>97.487179487179489</c:v>
                </c:pt>
                <c:pt idx="40">
                  <c:v>131</c:v>
                </c:pt>
                <c:pt idx="41">
                  <c:v>94.974358974358978</c:v>
                </c:pt>
                <c:pt idx="42">
                  <c:v>0</c:v>
                </c:pt>
                <c:pt idx="43">
                  <c:v>107</c:v>
                </c:pt>
                <c:pt idx="44">
                  <c:v>204</c:v>
                </c:pt>
                <c:pt idx="45">
                  <c:v>0</c:v>
                </c:pt>
                <c:pt idx="46">
                  <c:v>0</c:v>
                </c:pt>
                <c:pt idx="47">
                  <c:v>110</c:v>
                </c:pt>
                <c:pt idx="48">
                  <c:v>89.948717948717956</c:v>
                </c:pt>
                <c:pt idx="49">
                  <c:v>107</c:v>
                </c:pt>
                <c:pt idx="50">
                  <c:v>0</c:v>
                </c:pt>
                <c:pt idx="51">
                  <c:v>0</c:v>
                </c:pt>
                <c:pt idx="52">
                  <c:v>170</c:v>
                </c:pt>
                <c:pt idx="53">
                  <c:v>145</c:v>
                </c:pt>
                <c:pt idx="54">
                  <c:v>71.102564102564102</c:v>
                </c:pt>
                <c:pt idx="55">
                  <c:v>98.743589743589752</c:v>
                </c:pt>
                <c:pt idx="56">
                  <c:v>111</c:v>
                </c:pt>
                <c:pt idx="57">
                  <c:v>124</c:v>
                </c:pt>
                <c:pt idx="58">
                  <c:v>118</c:v>
                </c:pt>
                <c:pt idx="59">
                  <c:v>114</c:v>
                </c:pt>
                <c:pt idx="60">
                  <c:v>108</c:v>
                </c:pt>
                <c:pt idx="61">
                  <c:v>108</c:v>
                </c:pt>
                <c:pt idx="62">
                  <c:v>197</c:v>
                </c:pt>
                <c:pt idx="63">
                  <c:v>121</c:v>
                </c:pt>
                <c:pt idx="64">
                  <c:v>192</c:v>
                </c:pt>
                <c:pt idx="65">
                  <c:v>118</c:v>
                </c:pt>
                <c:pt idx="66">
                  <c:v>83.666666666666657</c:v>
                </c:pt>
                <c:pt idx="67">
                  <c:v>0</c:v>
                </c:pt>
                <c:pt idx="68">
                  <c:v>190</c:v>
                </c:pt>
                <c:pt idx="69">
                  <c:v>129</c:v>
                </c:pt>
                <c:pt idx="70">
                  <c:v>109</c:v>
                </c:pt>
                <c:pt idx="71">
                  <c:v>89.948717948717956</c:v>
                </c:pt>
                <c:pt idx="72">
                  <c:v>107</c:v>
                </c:pt>
                <c:pt idx="73">
                  <c:v>67.333333333333329</c:v>
                </c:pt>
                <c:pt idx="74">
                  <c:v>105</c:v>
                </c:pt>
                <c:pt idx="75">
                  <c:v>61.051282051282051</c:v>
                </c:pt>
                <c:pt idx="76">
                  <c:v>127</c:v>
                </c:pt>
                <c:pt idx="77">
                  <c:v>222</c:v>
                </c:pt>
                <c:pt idx="78">
                  <c:v>172</c:v>
                </c:pt>
                <c:pt idx="79">
                  <c:v>243</c:v>
                </c:pt>
                <c:pt idx="80">
                  <c:v>190</c:v>
                </c:pt>
                <c:pt idx="81">
                  <c:v>236</c:v>
                </c:pt>
                <c:pt idx="82">
                  <c:v>0</c:v>
                </c:pt>
                <c:pt idx="83">
                  <c:v>234</c:v>
                </c:pt>
                <c:pt idx="84">
                  <c:v>251</c:v>
                </c:pt>
                <c:pt idx="85">
                  <c:v>0</c:v>
                </c:pt>
                <c:pt idx="86">
                  <c:v>114</c:v>
                </c:pt>
                <c:pt idx="87">
                  <c:v>51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83.666666666666657</c:v>
                </c:pt>
                <c:pt idx="92">
                  <c:v>78.641025641025635</c:v>
                </c:pt>
                <c:pt idx="93">
                  <c:v>57.282051282051285</c:v>
                </c:pt>
                <c:pt idx="94">
                  <c:v>91.205128205128204</c:v>
                </c:pt>
                <c:pt idx="95">
                  <c:v>0</c:v>
                </c:pt>
                <c:pt idx="96">
                  <c:v>0</c:v>
                </c:pt>
                <c:pt idx="97">
                  <c:v>53.512820512820511</c:v>
                </c:pt>
                <c:pt idx="98">
                  <c:v>68.589743589743591</c:v>
                </c:pt>
                <c:pt idx="99">
                  <c:v>59.794871794871796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51</c:v>
                </c:pt>
                <c:pt idx="104">
                  <c:v>47.5</c:v>
                </c:pt>
                <c:pt idx="105">
                  <c:v>66.07692307692308</c:v>
                </c:pt>
                <c:pt idx="106">
                  <c:v>59.794871794871796</c:v>
                </c:pt>
                <c:pt idx="107">
                  <c:v>58.53846153846154</c:v>
                </c:pt>
                <c:pt idx="108">
                  <c:v>37.5</c:v>
                </c:pt>
                <c:pt idx="109">
                  <c:v>28.75</c:v>
                </c:pt>
                <c:pt idx="110">
                  <c:v>27.5</c:v>
                </c:pt>
                <c:pt idx="111">
                  <c:v>72.358974358974365</c:v>
                </c:pt>
                <c:pt idx="112">
                  <c:v>41.25</c:v>
                </c:pt>
                <c:pt idx="113">
                  <c:v>35</c:v>
                </c:pt>
                <c:pt idx="114">
                  <c:v>195</c:v>
                </c:pt>
                <c:pt idx="115">
                  <c:v>104</c:v>
                </c:pt>
                <c:pt idx="116">
                  <c:v>324.29411764705884</c:v>
                </c:pt>
                <c:pt idx="117">
                  <c:v>162</c:v>
                </c:pt>
                <c:pt idx="118">
                  <c:v>91.205128205128204</c:v>
                </c:pt>
                <c:pt idx="119">
                  <c:v>121</c:v>
                </c:pt>
                <c:pt idx="120">
                  <c:v>96.230769230769226</c:v>
                </c:pt>
                <c:pt idx="121">
                  <c:v>119</c:v>
                </c:pt>
                <c:pt idx="122">
                  <c:v>0</c:v>
                </c:pt>
                <c:pt idx="123">
                  <c:v>118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157</c:v>
                </c:pt>
                <c:pt idx="128">
                  <c:v>120</c:v>
                </c:pt>
                <c:pt idx="129">
                  <c:v>103</c:v>
                </c:pt>
                <c:pt idx="130">
                  <c:v>125</c:v>
                </c:pt>
                <c:pt idx="131">
                  <c:v>172</c:v>
                </c:pt>
                <c:pt idx="132">
                  <c:v>0</c:v>
                </c:pt>
                <c:pt idx="133">
                  <c:v>138</c:v>
                </c:pt>
                <c:pt idx="134">
                  <c:v>136</c:v>
                </c:pt>
                <c:pt idx="135">
                  <c:v>106</c:v>
                </c:pt>
                <c:pt idx="136">
                  <c:v>136</c:v>
                </c:pt>
                <c:pt idx="137">
                  <c:v>106</c:v>
                </c:pt>
                <c:pt idx="138">
                  <c:v>227</c:v>
                </c:pt>
                <c:pt idx="139">
                  <c:v>139</c:v>
                </c:pt>
                <c:pt idx="140">
                  <c:v>126</c:v>
                </c:pt>
                <c:pt idx="141">
                  <c:v>48.75</c:v>
                </c:pt>
                <c:pt idx="142">
                  <c:v>121</c:v>
                </c:pt>
                <c:pt idx="143">
                  <c:v>149</c:v>
                </c:pt>
                <c:pt idx="144">
                  <c:v>0</c:v>
                </c:pt>
                <c:pt idx="145">
                  <c:v>133</c:v>
                </c:pt>
                <c:pt idx="146">
                  <c:v>153</c:v>
                </c:pt>
                <c:pt idx="147">
                  <c:v>94.974358974358978</c:v>
                </c:pt>
                <c:pt idx="148">
                  <c:v>97.487179487179489</c:v>
                </c:pt>
                <c:pt idx="149">
                  <c:v>0</c:v>
                </c:pt>
                <c:pt idx="150">
                  <c:v>69.84615384615384</c:v>
                </c:pt>
                <c:pt idx="151">
                  <c:v>134</c:v>
                </c:pt>
                <c:pt idx="152">
                  <c:v>0</c:v>
                </c:pt>
                <c:pt idx="153">
                  <c:v>198</c:v>
                </c:pt>
                <c:pt idx="154">
                  <c:v>78.641025641025635</c:v>
                </c:pt>
                <c:pt idx="155">
                  <c:v>0</c:v>
                </c:pt>
                <c:pt idx="156">
                  <c:v>0</c:v>
                </c:pt>
                <c:pt idx="157">
                  <c:v>89.948717948717956</c:v>
                </c:pt>
                <c:pt idx="158">
                  <c:v>73.615384615384613</c:v>
                </c:pt>
                <c:pt idx="159">
                  <c:v>0</c:v>
                </c:pt>
                <c:pt idx="160">
                  <c:v>57.282051282051285</c:v>
                </c:pt>
                <c:pt idx="161">
                  <c:v>81.15384615384616</c:v>
                </c:pt>
                <c:pt idx="162">
                  <c:v>114</c:v>
                </c:pt>
                <c:pt idx="163">
                  <c:v>51</c:v>
                </c:pt>
                <c:pt idx="164">
                  <c:v>108</c:v>
                </c:pt>
                <c:pt idx="165">
                  <c:v>96.230769230769226</c:v>
                </c:pt>
                <c:pt idx="166">
                  <c:v>126</c:v>
                </c:pt>
                <c:pt idx="167">
                  <c:v>94.974358974358978</c:v>
                </c:pt>
                <c:pt idx="168">
                  <c:v>93.717948717948715</c:v>
                </c:pt>
                <c:pt idx="169">
                  <c:v>141</c:v>
                </c:pt>
                <c:pt idx="170">
                  <c:v>87.435897435897431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72.358974358974365</c:v>
                </c:pt>
                <c:pt idx="177">
                  <c:v>124</c:v>
                </c:pt>
                <c:pt idx="178">
                  <c:v>64.820512820512818</c:v>
                </c:pt>
                <c:pt idx="179">
                  <c:v>129</c:v>
                </c:pt>
                <c:pt idx="180">
                  <c:v>52.256410256410255</c:v>
                </c:pt>
                <c:pt idx="181">
                  <c:v>0</c:v>
                </c:pt>
                <c:pt idx="182">
                  <c:v>230</c:v>
                </c:pt>
                <c:pt idx="183">
                  <c:v>0</c:v>
                </c:pt>
                <c:pt idx="184">
                  <c:v>125</c:v>
                </c:pt>
                <c:pt idx="185">
                  <c:v>125</c:v>
                </c:pt>
                <c:pt idx="186">
                  <c:v>0</c:v>
                </c:pt>
                <c:pt idx="187">
                  <c:v>186</c:v>
                </c:pt>
                <c:pt idx="188">
                  <c:v>0</c:v>
                </c:pt>
                <c:pt idx="189">
                  <c:v>162</c:v>
                </c:pt>
                <c:pt idx="190">
                  <c:v>257</c:v>
                </c:pt>
                <c:pt idx="191">
                  <c:v>241</c:v>
                </c:pt>
                <c:pt idx="192">
                  <c:v>94.974358974358978</c:v>
                </c:pt>
                <c:pt idx="193">
                  <c:v>86.179487179487182</c:v>
                </c:pt>
                <c:pt idx="194">
                  <c:v>117</c:v>
                </c:pt>
                <c:pt idx="195">
                  <c:v>0</c:v>
                </c:pt>
                <c:pt idx="196">
                  <c:v>234</c:v>
                </c:pt>
                <c:pt idx="197">
                  <c:v>167</c:v>
                </c:pt>
                <c:pt idx="198">
                  <c:v>188</c:v>
                </c:pt>
                <c:pt idx="199">
                  <c:v>159</c:v>
                </c:pt>
                <c:pt idx="200">
                  <c:v>191</c:v>
                </c:pt>
                <c:pt idx="201">
                  <c:v>0</c:v>
                </c:pt>
                <c:pt idx="202">
                  <c:v>81.15384615384616</c:v>
                </c:pt>
                <c:pt idx="203">
                  <c:v>106</c:v>
                </c:pt>
                <c:pt idx="204">
                  <c:v>0</c:v>
                </c:pt>
                <c:pt idx="205">
                  <c:v>56.025641025641022</c:v>
                </c:pt>
                <c:pt idx="206">
                  <c:v>0</c:v>
                </c:pt>
                <c:pt idx="207">
                  <c:v>81.15384615384616</c:v>
                </c:pt>
                <c:pt idx="208">
                  <c:v>0</c:v>
                </c:pt>
                <c:pt idx="209">
                  <c:v>150</c:v>
                </c:pt>
                <c:pt idx="210">
                  <c:v>0</c:v>
                </c:pt>
                <c:pt idx="211">
                  <c:v>106</c:v>
                </c:pt>
                <c:pt idx="212">
                  <c:v>0</c:v>
                </c:pt>
                <c:pt idx="213">
                  <c:v>101</c:v>
                </c:pt>
                <c:pt idx="214">
                  <c:v>0</c:v>
                </c:pt>
                <c:pt idx="215">
                  <c:v>93.717948717948715</c:v>
                </c:pt>
                <c:pt idx="216">
                  <c:v>0</c:v>
                </c:pt>
                <c:pt idx="217">
                  <c:v>94.974358974358978</c:v>
                </c:pt>
                <c:pt idx="218">
                  <c:v>0</c:v>
                </c:pt>
                <c:pt idx="219">
                  <c:v>81.15384615384616</c:v>
                </c:pt>
                <c:pt idx="220">
                  <c:v>0</c:v>
                </c:pt>
                <c:pt idx="221">
                  <c:v>76.128205128205124</c:v>
                </c:pt>
                <c:pt idx="222">
                  <c:v>0</c:v>
                </c:pt>
                <c:pt idx="223">
                  <c:v>185</c:v>
                </c:pt>
                <c:pt idx="224">
                  <c:v>280</c:v>
                </c:pt>
                <c:pt idx="225">
                  <c:v>160</c:v>
                </c:pt>
                <c:pt idx="226">
                  <c:v>238</c:v>
                </c:pt>
                <c:pt idx="227">
                  <c:v>291</c:v>
                </c:pt>
                <c:pt idx="228">
                  <c:v>109</c:v>
                </c:pt>
                <c:pt idx="229">
                  <c:v>251</c:v>
                </c:pt>
                <c:pt idx="230">
                  <c:v>83.666666666666657</c:v>
                </c:pt>
                <c:pt idx="231">
                  <c:v>138</c:v>
                </c:pt>
                <c:pt idx="232">
                  <c:v>204</c:v>
                </c:pt>
                <c:pt idx="233">
                  <c:v>184</c:v>
                </c:pt>
                <c:pt idx="234">
                  <c:v>209</c:v>
                </c:pt>
                <c:pt idx="235">
                  <c:v>226</c:v>
                </c:pt>
                <c:pt idx="236">
                  <c:v>142</c:v>
                </c:pt>
                <c:pt idx="237">
                  <c:v>165</c:v>
                </c:pt>
                <c:pt idx="238">
                  <c:v>158</c:v>
                </c:pt>
                <c:pt idx="239">
                  <c:v>153</c:v>
                </c:pt>
                <c:pt idx="240">
                  <c:v>52.256410256410255</c:v>
                </c:pt>
                <c:pt idx="241">
                  <c:v>152</c:v>
                </c:pt>
                <c:pt idx="242">
                  <c:v>147</c:v>
                </c:pt>
                <c:pt idx="243">
                  <c:v>177</c:v>
                </c:pt>
                <c:pt idx="244">
                  <c:v>145</c:v>
                </c:pt>
                <c:pt idx="245">
                  <c:v>157</c:v>
                </c:pt>
                <c:pt idx="246">
                  <c:v>309.31932773109241</c:v>
                </c:pt>
                <c:pt idx="247">
                  <c:v>114</c:v>
                </c:pt>
                <c:pt idx="248">
                  <c:v>170</c:v>
                </c:pt>
                <c:pt idx="249">
                  <c:v>161</c:v>
                </c:pt>
                <c:pt idx="250">
                  <c:v>118</c:v>
                </c:pt>
                <c:pt idx="251">
                  <c:v>186</c:v>
                </c:pt>
                <c:pt idx="252">
                  <c:v>156</c:v>
                </c:pt>
                <c:pt idx="253">
                  <c:v>151</c:v>
                </c:pt>
                <c:pt idx="254">
                  <c:v>135</c:v>
                </c:pt>
                <c:pt idx="255">
                  <c:v>173</c:v>
                </c:pt>
                <c:pt idx="256">
                  <c:v>134</c:v>
                </c:pt>
                <c:pt idx="257">
                  <c:v>116</c:v>
                </c:pt>
                <c:pt idx="258" formatCode="General">
                  <c:v>0</c:v>
                </c:pt>
                <c:pt idx="259" formatCode="General">
                  <c:v>50</c:v>
                </c:pt>
                <c:pt idx="260" formatCode="General">
                  <c:v>0</c:v>
                </c:pt>
                <c:pt idx="261" formatCode="General">
                  <c:v>93.717948717948715</c:v>
                </c:pt>
                <c:pt idx="262" formatCode="General">
                  <c:v>0</c:v>
                </c:pt>
                <c:pt idx="263" formatCode="General">
                  <c:v>72.358974358974365</c:v>
                </c:pt>
                <c:pt idx="264" formatCode="General">
                  <c:v>92.461538461538453</c:v>
                </c:pt>
                <c:pt idx="265" formatCode="General">
                  <c:v>77.384615384615387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46.25</c:v>
                </c:pt>
                <c:pt idx="269" formatCode="General">
                  <c:v>117</c:v>
                </c:pt>
                <c:pt idx="270" formatCode="General">
                  <c:v>81.15384615384616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69.84615384615384</c:v>
                </c:pt>
                <c:pt idx="276" formatCode="General">
                  <c:v>69.84615384615384</c:v>
                </c:pt>
                <c:pt idx="277" formatCode="General">
                  <c:v>68.589743589743591</c:v>
                </c:pt>
                <c:pt idx="278" formatCode="General">
                  <c:v>112</c:v>
                </c:pt>
                <c:pt idx="279" formatCode="General">
                  <c:v>56.025641025641022</c:v>
                </c:pt>
                <c:pt idx="280" formatCode="General">
                  <c:v>67.333333333333329</c:v>
                </c:pt>
                <c:pt idx="281" formatCode="General">
                  <c:v>98.743589743589752</c:v>
                </c:pt>
                <c:pt idx="282" formatCode="General">
                  <c:v>102</c:v>
                </c:pt>
                <c:pt idx="283" formatCode="General">
                  <c:v>129</c:v>
                </c:pt>
                <c:pt idx="284" formatCode="General">
                  <c:v>111</c:v>
                </c:pt>
                <c:pt idx="285" formatCode="General">
                  <c:v>13.75</c:v>
                </c:pt>
                <c:pt idx="286" formatCode="General">
                  <c:v>71.102564102564102</c:v>
                </c:pt>
                <c:pt idx="287" formatCode="General">
                  <c:v>186</c:v>
                </c:pt>
                <c:pt idx="288" formatCode="General">
                  <c:v>130</c:v>
                </c:pt>
                <c:pt idx="289" formatCode="General">
                  <c:v>123</c:v>
                </c:pt>
                <c:pt idx="290" formatCode="General">
                  <c:v>25</c:v>
                </c:pt>
                <c:pt idx="291" formatCode="General">
                  <c:v>101</c:v>
                </c:pt>
                <c:pt idx="292" formatCode="General">
                  <c:v>288</c:v>
                </c:pt>
                <c:pt idx="293" formatCode="General">
                  <c:v>25</c:v>
                </c:pt>
                <c:pt idx="294" formatCode="General">
                  <c:v>25</c:v>
                </c:pt>
                <c:pt idx="295" formatCode="General">
                  <c:v>257</c:v>
                </c:pt>
                <c:pt idx="296" formatCode="General">
                  <c:v>110</c:v>
                </c:pt>
                <c:pt idx="297" formatCode="General">
                  <c:v>104</c:v>
                </c:pt>
                <c:pt idx="298" formatCode="General">
                  <c:v>139</c:v>
                </c:pt>
                <c:pt idx="299" formatCode="General">
                  <c:v>141</c:v>
                </c:pt>
                <c:pt idx="300" formatCode="General">
                  <c:v>0</c:v>
                </c:pt>
                <c:pt idx="301" formatCode="General">
                  <c:v>132</c:v>
                </c:pt>
                <c:pt idx="302" formatCode="General">
                  <c:v>155</c:v>
                </c:pt>
                <c:pt idx="303" formatCode="General">
                  <c:v>78.641025641025635</c:v>
                </c:pt>
                <c:pt idx="304" formatCode="General">
                  <c:v>102</c:v>
                </c:pt>
                <c:pt idx="305" formatCode="General">
                  <c:v>83.666666666666657</c:v>
                </c:pt>
                <c:pt idx="306" formatCode="General">
                  <c:v>132</c:v>
                </c:pt>
                <c:pt idx="307" formatCode="General">
                  <c:v>83.666666666666657</c:v>
                </c:pt>
                <c:pt idx="308" formatCode="General">
                  <c:v>74.871794871794876</c:v>
                </c:pt>
                <c:pt idx="309" formatCode="General">
                  <c:v>120</c:v>
                </c:pt>
                <c:pt idx="310" formatCode="General">
                  <c:v>134</c:v>
                </c:pt>
                <c:pt idx="311" formatCode="General">
                  <c:v>141</c:v>
                </c:pt>
                <c:pt idx="312" formatCode="General">
                  <c:v>104</c:v>
                </c:pt>
                <c:pt idx="313" formatCode="General">
                  <c:v>103</c:v>
                </c:pt>
                <c:pt idx="314" formatCode="General">
                  <c:v>119</c:v>
                </c:pt>
                <c:pt idx="315" formatCode="General">
                  <c:v>121</c:v>
                </c:pt>
                <c:pt idx="316" formatCode="General">
                  <c:v>119</c:v>
                </c:pt>
                <c:pt idx="317" formatCode="General">
                  <c:v>117</c:v>
                </c:pt>
                <c:pt idx="318" formatCode="General">
                  <c:v>122</c:v>
                </c:pt>
                <c:pt idx="319" formatCode="General">
                  <c:v>120</c:v>
                </c:pt>
                <c:pt idx="320" formatCode="General">
                  <c:v>204</c:v>
                </c:pt>
                <c:pt idx="321" formatCode="General">
                  <c:v>131</c:v>
                </c:pt>
                <c:pt idx="322" formatCode="General">
                  <c:v>0</c:v>
                </c:pt>
                <c:pt idx="323" formatCode="General">
                  <c:v>119</c:v>
                </c:pt>
                <c:pt idx="324" formatCode="General">
                  <c:v>117</c:v>
                </c:pt>
                <c:pt idx="325" formatCode="General">
                  <c:v>0</c:v>
                </c:pt>
                <c:pt idx="326" formatCode="General">
                  <c:v>185</c:v>
                </c:pt>
                <c:pt idx="327" formatCode="General">
                  <c:v>105</c:v>
                </c:pt>
                <c:pt idx="328" formatCode="General">
                  <c:v>109</c:v>
                </c:pt>
                <c:pt idx="329" formatCode="General">
                  <c:v>173</c:v>
                </c:pt>
                <c:pt idx="330" formatCode="General">
                  <c:v>98.743589743589752</c:v>
                </c:pt>
                <c:pt idx="331" formatCode="General">
                  <c:v>71.102564102564102</c:v>
                </c:pt>
                <c:pt idx="332" formatCode="General">
                  <c:v>114</c:v>
                </c:pt>
                <c:pt idx="333" formatCode="General">
                  <c:v>86.179487179487182</c:v>
                </c:pt>
                <c:pt idx="334" formatCode="General">
                  <c:v>139</c:v>
                </c:pt>
                <c:pt idx="335" formatCode="General">
                  <c:v>198</c:v>
                </c:pt>
                <c:pt idx="336" formatCode="General">
                  <c:v>169</c:v>
                </c:pt>
                <c:pt idx="337" formatCode="General">
                  <c:v>232</c:v>
                </c:pt>
                <c:pt idx="338" formatCode="General">
                  <c:v>222</c:v>
                </c:pt>
                <c:pt idx="339" formatCode="General">
                  <c:v>180</c:v>
                </c:pt>
                <c:pt idx="340" formatCode="General">
                  <c:v>0</c:v>
                </c:pt>
                <c:pt idx="341" formatCode="General">
                  <c:v>190</c:v>
                </c:pt>
                <c:pt idx="342" formatCode="General">
                  <c:v>173</c:v>
                </c:pt>
                <c:pt idx="343" formatCode="General">
                  <c:v>0</c:v>
                </c:pt>
                <c:pt idx="344" formatCode="General">
                  <c:v>141</c:v>
                </c:pt>
                <c:pt idx="345" formatCode="General">
                  <c:v>89.948717948717956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93.717948717948715</c:v>
                </c:pt>
                <c:pt idx="350" formatCode="General">
                  <c:v>81.15384615384616</c:v>
                </c:pt>
                <c:pt idx="351" formatCode="General">
                  <c:v>45</c:v>
                </c:pt>
                <c:pt idx="352" formatCode="General">
                  <c:v>96.230769230769226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61.051282051282051</c:v>
                </c:pt>
                <c:pt idx="356" formatCode="General">
                  <c:v>38.75</c:v>
                </c:pt>
                <c:pt idx="357" formatCode="General">
                  <c:v>69.84615384615384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62.307692307692307</c:v>
                </c:pt>
                <c:pt idx="362" formatCode="General">
                  <c:v>87.435897435897431</c:v>
                </c:pt>
                <c:pt idx="363" formatCode="General">
                  <c:v>51</c:v>
                </c:pt>
                <c:pt idx="364" formatCode="General">
                  <c:v>69.84615384615384</c:v>
                </c:pt>
                <c:pt idx="365" formatCode="General">
                  <c:v>69.84615384615384</c:v>
                </c:pt>
                <c:pt idx="366" formatCode="General">
                  <c:v>45</c:v>
                </c:pt>
                <c:pt idx="367" formatCode="General">
                  <c:v>46.25</c:v>
                </c:pt>
                <c:pt idx="368" formatCode="General">
                  <c:v>28.75</c:v>
                </c:pt>
                <c:pt idx="369" formatCode="General">
                  <c:v>68.589743589743591</c:v>
                </c:pt>
                <c:pt idx="370" formatCode="General">
                  <c:v>91.205128205128204</c:v>
                </c:pt>
                <c:pt idx="371" formatCode="General">
                  <c:v>41.25</c:v>
                </c:pt>
                <c:pt idx="372" formatCode="General">
                  <c:v>193</c:v>
                </c:pt>
                <c:pt idx="373" formatCode="General">
                  <c:v>112</c:v>
                </c:pt>
                <c:pt idx="374" formatCode="General">
                  <c:v>340.93277310924373</c:v>
                </c:pt>
                <c:pt idx="375" formatCode="General">
                  <c:v>163</c:v>
                </c:pt>
                <c:pt idx="376" formatCode="General">
                  <c:v>93.717948717948715</c:v>
                </c:pt>
                <c:pt idx="377" formatCode="General">
                  <c:v>123</c:v>
                </c:pt>
                <c:pt idx="378" formatCode="General">
                  <c:v>140</c:v>
                </c:pt>
                <c:pt idx="379" formatCode="General">
                  <c:v>0</c:v>
                </c:pt>
                <c:pt idx="380" formatCode="General">
                  <c:v>79.897435897435898</c:v>
                </c:pt>
                <c:pt idx="381" formatCode="General">
                  <c:v>100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159</c:v>
                </c:pt>
                <c:pt idx="386" formatCode="General">
                  <c:v>120</c:v>
                </c:pt>
                <c:pt idx="387" formatCode="General">
                  <c:v>100</c:v>
                </c:pt>
                <c:pt idx="388" formatCode="General">
                  <c:v>144</c:v>
                </c:pt>
                <c:pt idx="389" formatCode="General">
                  <c:v>168</c:v>
                </c:pt>
                <c:pt idx="390" formatCode="General">
                  <c:v>134</c:v>
                </c:pt>
                <c:pt idx="391" formatCode="General">
                  <c:v>150</c:v>
                </c:pt>
                <c:pt idx="392" formatCode="General">
                  <c:v>129</c:v>
                </c:pt>
                <c:pt idx="393" formatCode="General">
                  <c:v>130</c:v>
                </c:pt>
                <c:pt idx="394" formatCode="General">
                  <c:v>137</c:v>
                </c:pt>
                <c:pt idx="395" formatCode="General">
                  <c:v>50</c:v>
                </c:pt>
                <c:pt idx="396" formatCode="General">
                  <c:v>0</c:v>
                </c:pt>
                <c:pt idx="397" formatCode="General">
                  <c:v>137</c:v>
                </c:pt>
                <c:pt idx="398" formatCode="General">
                  <c:v>123</c:v>
                </c:pt>
                <c:pt idx="399" formatCode="General">
                  <c:v>66.07692307692308</c:v>
                </c:pt>
                <c:pt idx="400" formatCode="General">
                  <c:v>115</c:v>
                </c:pt>
                <c:pt idx="401" formatCode="General">
                  <c:v>140</c:v>
                </c:pt>
                <c:pt idx="402" formatCode="General">
                  <c:v>0</c:v>
                </c:pt>
                <c:pt idx="403" formatCode="General">
                  <c:v>112</c:v>
                </c:pt>
                <c:pt idx="404" formatCode="General">
                  <c:v>0</c:v>
                </c:pt>
                <c:pt idx="405" formatCode="General">
                  <c:v>100</c:v>
                </c:pt>
                <c:pt idx="406" formatCode="General">
                  <c:v>103</c:v>
                </c:pt>
                <c:pt idx="407" formatCode="General">
                  <c:v>0</c:v>
                </c:pt>
                <c:pt idx="408" formatCode="General">
                  <c:v>89.948717948717956</c:v>
                </c:pt>
                <c:pt idx="409" formatCode="General">
                  <c:v>131</c:v>
                </c:pt>
                <c:pt idx="410" formatCode="General">
                  <c:v>0</c:v>
                </c:pt>
                <c:pt idx="411" formatCode="General">
                  <c:v>158</c:v>
                </c:pt>
                <c:pt idx="412" formatCode="General">
                  <c:v>54.769230769230766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81.15384615384616</c:v>
                </c:pt>
                <c:pt idx="416" formatCode="General">
                  <c:v>64.820512820512818</c:v>
                </c:pt>
                <c:pt idx="417" formatCode="General">
                  <c:v>0</c:v>
                </c:pt>
                <c:pt idx="418" formatCode="General">
                  <c:v>67.333333333333329</c:v>
                </c:pt>
                <c:pt idx="419" formatCode="General">
                  <c:v>77.384615384615387</c:v>
                </c:pt>
                <c:pt idx="420" formatCode="General">
                  <c:v>71.102564102564102</c:v>
                </c:pt>
                <c:pt idx="421" formatCode="General">
                  <c:v>51</c:v>
                </c:pt>
                <c:pt idx="422" formatCode="General">
                  <c:v>110</c:v>
                </c:pt>
                <c:pt idx="423" formatCode="General">
                  <c:v>102</c:v>
                </c:pt>
                <c:pt idx="424" formatCode="General">
                  <c:v>126</c:v>
                </c:pt>
                <c:pt idx="425" formatCode="General">
                  <c:v>102</c:v>
                </c:pt>
                <c:pt idx="426" formatCode="General">
                  <c:v>100</c:v>
                </c:pt>
                <c:pt idx="427" formatCode="General">
                  <c:v>101</c:v>
                </c:pt>
                <c:pt idx="428" formatCode="General">
                  <c:v>84.92307692307692</c:v>
                </c:pt>
                <c:pt idx="429" formatCode="General">
                  <c:v>0</c:v>
                </c:pt>
                <c:pt idx="430" formatCode="General">
                  <c:v>64.820512820512818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67.333333333333329</c:v>
                </c:pt>
                <c:pt idx="435" formatCode="General">
                  <c:v>118</c:v>
                </c:pt>
                <c:pt idx="436" formatCode="General">
                  <c:v>66.07692307692308</c:v>
                </c:pt>
                <c:pt idx="437" formatCode="General">
                  <c:v>136</c:v>
                </c:pt>
                <c:pt idx="438" formatCode="General">
                  <c:v>52.256410256410255</c:v>
                </c:pt>
                <c:pt idx="439" formatCode="General">
                  <c:v>0</c:v>
                </c:pt>
                <c:pt idx="440" formatCode="General">
                  <c:v>222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149</c:v>
                </c:pt>
                <c:pt idx="444" formatCode="General">
                  <c:v>0</c:v>
                </c:pt>
                <c:pt idx="445" formatCode="General">
                  <c:v>221</c:v>
                </c:pt>
                <c:pt idx="446" formatCode="General">
                  <c:v>0</c:v>
                </c:pt>
                <c:pt idx="447" formatCode="General">
                  <c:v>156</c:v>
                </c:pt>
                <c:pt idx="448" formatCode="General">
                  <c:v>233</c:v>
                </c:pt>
                <c:pt idx="449" formatCode="General">
                  <c:v>248</c:v>
                </c:pt>
                <c:pt idx="450" formatCode="General">
                  <c:v>109</c:v>
                </c:pt>
                <c:pt idx="451" formatCode="General">
                  <c:v>84.92307692307692</c:v>
                </c:pt>
                <c:pt idx="452" formatCode="General">
                  <c:v>77.384615384615387</c:v>
                </c:pt>
                <c:pt idx="453" formatCode="General">
                  <c:v>0</c:v>
                </c:pt>
                <c:pt idx="454" formatCode="General">
                  <c:v>171</c:v>
                </c:pt>
                <c:pt idx="455" formatCode="General">
                  <c:v>207</c:v>
                </c:pt>
                <c:pt idx="456" formatCode="General">
                  <c:v>209</c:v>
                </c:pt>
                <c:pt idx="457" formatCode="General">
                  <c:v>176</c:v>
                </c:pt>
                <c:pt idx="458" formatCode="General">
                  <c:v>175</c:v>
                </c:pt>
                <c:pt idx="459" formatCode="General">
                  <c:v>0</c:v>
                </c:pt>
                <c:pt idx="460" formatCode="General">
                  <c:v>71.102564102564102</c:v>
                </c:pt>
                <c:pt idx="461" formatCode="General">
                  <c:v>84.92307692307692</c:v>
                </c:pt>
                <c:pt idx="462" formatCode="General">
                  <c:v>0</c:v>
                </c:pt>
                <c:pt idx="463" formatCode="General">
                  <c:v>59.794871794871796</c:v>
                </c:pt>
                <c:pt idx="464" formatCode="General">
                  <c:v>0</c:v>
                </c:pt>
                <c:pt idx="465" formatCode="General">
                  <c:v>74.871794871794876</c:v>
                </c:pt>
                <c:pt idx="466" formatCode="General">
                  <c:v>94.974358974358978</c:v>
                </c:pt>
                <c:pt idx="467" formatCode="General">
                  <c:v>154</c:v>
                </c:pt>
                <c:pt idx="468" formatCode="General">
                  <c:v>0</c:v>
                </c:pt>
                <c:pt idx="469" formatCode="General">
                  <c:v>98.743589743589752</c:v>
                </c:pt>
                <c:pt idx="470" formatCode="General">
                  <c:v>0</c:v>
                </c:pt>
                <c:pt idx="471" formatCode="General">
                  <c:v>78.641025641025635</c:v>
                </c:pt>
                <c:pt idx="472" formatCode="General">
                  <c:v>0</c:v>
                </c:pt>
                <c:pt idx="473" formatCode="General">
                  <c:v>98.743589743589752</c:v>
                </c:pt>
                <c:pt idx="474" formatCode="General">
                  <c:v>0</c:v>
                </c:pt>
                <c:pt idx="475" formatCode="General">
                  <c:v>128</c:v>
                </c:pt>
                <c:pt idx="476" formatCode="General">
                  <c:v>0</c:v>
                </c:pt>
                <c:pt idx="477" formatCode="General">
                  <c:v>102</c:v>
                </c:pt>
                <c:pt idx="478" formatCode="General">
                  <c:v>0</c:v>
                </c:pt>
                <c:pt idx="479" formatCode="General">
                  <c:v>61.051282051282051</c:v>
                </c:pt>
                <c:pt idx="480" formatCode="General">
                  <c:v>0</c:v>
                </c:pt>
                <c:pt idx="481" formatCode="General">
                  <c:v>216</c:v>
                </c:pt>
                <c:pt idx="482" formatCode="General">
                  <c:v>330.94957983193279</c:v>
                </c:pt>
                <c:pt idx="483" formatCode="General">
                  <c:v>154</c:v>
                </c:pt>
                <c:pt idx="484" formatCode="General">
                  <c:v>251</c:v>
                </c:pt>
                <c:pt idx="485" formatCode="General">
                  <c:v>232</c:v>
                </c:pt>
                <c:pt idx="486" formatCode="General">
                  <c:v>178</c:v>
                </c:pt>
                <c:pt idx="487" formatCode="General">
                  <c:v>268</c:v>
                </c:pt>
                <c:pt idx="488" formatCode="General">
                  <c:v>143</c:v>
                </c:pt>
                <c:pt idx="489" formatCode="General">
                  <c:v>130</c:v>
                </c:pt>
                <c:pt idx="490" formatCode="General">
                  <c:v>235</c:v>
                </c:pt>
                <c:pt idx="491" formatCode="General">
                  <c:v>188</c:v>
                </c:pt>
                <c:pt idx="492" formatCode="General">
                  <c:v>231</c:v>
                </c:pt>
                <c:pt idx="493" formatCode="General">
                  <c:v>228</c:v>
                </c:pt>
                <c:pt idx="494" formatCode="General">
                  <c:v>149</c:v>
                </c:pt>
                <c:pt idx="495" formatCode="General">
                  <c:v>185</c:v>
                </c:pt>
                <c:pt idx="496" formatCode="General">
                  <c:v>156</c:v>
                </c:pt>
                <c:pt idx="497" formatCode="General">
                  <c:v>183</c:v>
                </c:pt>
                <c:pt idx="498" formatCode="General">
                  <c:v>206</c:v>
                </c:pt>
                <c:pt idx="499" formatCode="General">
                  <c:v>118</c:v>
                </c:pt>
                <c:pt idx="500" formatCode="General">
                  <c:v>158</c:v>
                </c:pt>
                <c:pt idx="501" formatCode="General">
                  <c:v>208</c:v>
                </c:pt>
                <c:pt idx="502" formatCode="General">
                  <c:v>157</c:v>
                </c:pt>
                <c:pt idx="503" formatCode="General">
                  <c:v>169</c:v>
                </c:pt>
                <c:pt idx="504" formatCode="General">
                  <c:v>200</c:v>
                </c:pt>
                <c:pt idx="505" formatCode="General">
                  <c:v>129</c:v>
                </c:pt>
                <c:pt idx="506" formatCode="General">
                  <c:v>178</c:v>
                </c:pt>
                <c:pt idx="507" formatCode="General">
                  <c:v>131</c:v>
                </c:pt>
                <c:pt idx="508" formatCode="General">
                  <c:v>150</c:v>
                </c:pt>
                <c:pt idx="509" formatCode="General">
                  <c:v>128</c:v>
                </c:pt>
                <c:pt idx="510" formatCode="General">
                  <c:v>258</c:v>
                </c:pt>
                <c:pt idx="511" formatCode="General">
                  <c:v>206</c:v>
                </c:pt>
                <c:pt idx="512" formatCode="General">
                  <c:v>155</c:v>
                </c:pt>
                <c:pt idx="513" formatCode="General">
                  <c:v>146</c:v>
                </c:pt>
                <c:pt idx="514" formatCode="General">
                  <c:v>0</c:v>
                </c:pt>
                <c:pt idx="515" formatCode="General">
                  <c:v>139</c:v>
                </c:pt>
                <c:pt idx="516" formatCode="General">
                  <c:v>87.435897435897431</c:v>
                </c:pt>
                <c:pt idx="517" formatCode="General">
                  <c:v>63.564102564102562</c:v>
                </c:pt>
                <c:pt idx="518" formatCode="General">
                  <c:v>135</c:v>
                </c:pt>
                <c:pt idx="519" formatCode="General">
                  <c:v>93.717948717948715</c:v>
                </c:pt>
                <c:pt idx="520" formatCode="General">
                  <c:v>87.435897435897431</c:v>
                </c:pt>
                <c:pt idx="521" formatCode="General">
                  <c:v>73.615384615384613</c:v>
                </c:pt>
                <c:pt idx="522" formatCode="General">
                  <c:v>94.974358974358978</c:v>
                </c:pt>
                <c:pt idx="523" formatCode="General">
                  <c:v>77.384615384615387</c:v>
                </c:pt>
                <c:pt idx="524" formatCode="General">
                  <c:v>84.92307692307692</c:v>
                </c:pt>
                <c:pt idx="525" formatCode="General">
                  <c:v>94.974358974358978</c:v>
                </c:pt>
                <c:pt idx="526" formatCode="General">
                  <c:v>54.769230769230766</c:v>
                </c:pt>
                <c:pt idx="527" formatCode="General">
                  <c:v>124</c:v>
                </c:pt>
                <c:pt idx="528" formatCode="General">
                  <c:v>83.666666666666657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56.025641025641022</c:v>
                </c:pt>
                <c:pt idx="532" formatCode="General">
                  <c:v>118</c:v>
                </c:pt>
                <c:pt idx="533" formatCode="General">
                  <c:v>119</c:v>
                </c:pt>
                <c:pt idx="534" formatCode="General">
                  <c:v>121</c:v>
                </c:pt>
                <c:pt idx="535" formatCode="General">
                  <c:v>167</c:v>
                </c:pt>
                <c:pt idx="536" formatCode="General">
                  <c:v>141</c:v>
                </c:pt>
                <c:pt idx="537" formatCode="General">
                  <c:v>96.230769230769226</c:v>
                </c:pt>
                <c:pt idx="538" formatCode="General">
                  <c:v>152</c:v>
                </c:pt>
                <c:pt idx="539" formatCode="General">
                  <c:v>160</c:v>
                </c:pt>
                <c:pt idx="540" formatCode="General">
                  <c:v>140</c:v>
                </c:pt>
                <c:pt idx="541" formatCode="General">
                  <c:v>155</c:v>
                </c:pt>
                <c:pt idx="542" formatCode="General">
                  <c:v>140</c:v>
                </c:pt>
                <c:pt idx="543" formatCode="General">
                  <c:v>119</c:v>
                </c:pt>
                <c:pt idx="544" formatCode="General">
                  <c:v>0</c:v>
                </c:pt>
                <c:pt idx="545" formatCode="General">
                  <c:v>121</c:v>
                </c:pt>
                <c:pt idx="546" formatCode="General">
                  <c:v>122</c:v>
                </c:pt>
                <c:pt idx="547" formatCode="General">
                  <c:v>135</c:v>
                </c:pt>
                <c:pt idx="548" formatCode="General">
                  <c:v>96.230769230769226</c:v>
                </c:pt>
                <c:pt idx="549" formatCode="General">
                  <c:v>320.96638655462186</c:v>
                </c:pt>
                <c:pt idx="550" formatCode="General">
                  <c:v>54.769230769230766</c:v>
                </c:pt>
                <c:pt idx="551" formatCode="General">
                  <c:v>54.769230769230766</c:v>
                </c:pt>
                <c:pt idx="552" formatCode="General">
                  <c:v>68.589743589743591</c:v>
                </c:pt>
                <c:pt idx="553" formatCode="General">
                  <c:v>67.333333333333329</c:v>
                </c:pt>
                <c:pt idx="554" formatCode="General">
                  <c:v>71.102564102564102</c:v>
                </c:pt>
                <c:pt idx="555" formatCode="General">
                  <c:v>59.794871794871796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67.333333333333329</c:v>
                </c:pt>
                <c:pt idx="559" formatCode="General">
                  <c:v>67.333333333333329</c:v>
                </c:pt>
                <c:pt idx="560" formatCode="General">
                  <c:v>74.871794871794876</c:v>
                </c:pt>
                <c:pt idx="561" formatCode="General">
                  <c:v>74.871794871794876</c:v>
                </c:pt>
                <c:pt idx="562" formatCode="General">
                  <c:v>74.871794871794876</c:v>
                </c:pt>
                <c:pt idx="563" formatCode="General">
                  <c:v>57.282051282051285</c:v>
                </c:pt>
                <c:pt idx="564" formatCode="General">
                  <c:v>62.307692307692307</c:v>
                </c:pt>
                <c:pt idx="565" formatCode="General">
                  <c:v>57.282051282051285</c:v>
                </c:pt>
                <c:pt idx="566" formatCode="General">
                  <c:v>66.07692307692308</c:v>
                </c:pt>
                <c:pt idx="567" formatCode="General">
                  <c:v>67.333333333333329</c:v>
                </c:pt>
                <c:pt idx="568" formatCode="General">
                  <c:v>61.051282051282051</c:v>
                </c:pt>
                <c:pt idx="569" formatCode="General">
                  <c:v>98.743589743589752</c:v>
                </c:pt>
                <c:pt idx="570" formatCode="General">
                  <c:v>106</c:v>
                </c:pt>
                <c:pt idx="571" formatCode="General">
                  <c:v>110</c:v>
                </c:pt>
                <c:pt idx="572" formatCode="General">
                  <c:v>107</c:v>
                </c:pt>
                <c:pt idx="573" formatCode="General">
                  <c:v>108</c:v>
                </c:pt>
                <c:pt idx="574" formatCode="General">
                  <c:v>109</c:v>
                </c:pt>
                <c:pt idx="575" formatCode="General">
                  <c:v>113</c:v>
                </c:pt>
                <c:pt idx="576" formatCode="General">
                  <c:v>216</c:v>
                </c:pt>
                <c:pt idx="577" formatCode="General">
                  <c:v>117</c:v>
                </c:pt>
                <c:pt idx="578" formatCode="General">
                  <c:v>173</c:v>
                </c:pt>
                <c:pt idx="579" formatCode="General">
                  <c:v>138</c:v>
                </c:pt>
                <c:pt idx="580" formatCode="General">
                  <c:v>105</c:v>
                </c:pt>
                <c:pt idx="581" formatCode="General">
                  <c:v>0</c:v>
                </c:pt>
                <c:pt idx="582" formatCode="General">
                  <c:v>162</c:v>
                </c:pt>
                <c:pt idx="583" formatCode="General">
                  <c:v>59.794871794871796</c:v>
                </c:pt>
                <c:pt idx="584" formatCode="General">
                  <c:v>130</c:v>
                </c:pt>
                <c:pt idx="585" formatCode="General">
                  <c:v>137</c:v>
                </c:pt>
                <c:pt idx="586" formatCode="General">
                  <c:v>84.92307692307692</c:v>
                </c:pt>
                <c:pt idx="587" formatCode="General">
                  <c:v>58.53846153846154</c:v>
                </c:pt>
                <c:pt idx="588" formatCode="General">
                  <c:v>92.461538461538453</c:v>
                </c:pt>
                <c:pt idx="589" formatCode="General">
                  <c:v>113</c:v>
                </c:pt>
                <c:pt idx="590" formatCode="General">
                  <c:v>138</c:v>
                </c:pt>
                <c:pt idx="591" formatCode="General">
                  <c:v>171</c:v>
                </c:pt>
                <c:pt idx="592" formatCode="General">
                  <c:v>155</c:v>
                </c:pt>
                <c:pt idx="593" formatCode="General">
                  <c:v>213</c:v>
                </c:pt>
                <c:pt idx="594" formatCode="General">
                  <c:v>197</c:v>
                </c:pt>
                <c:pt idx="595" formatCode="General">
                  <c:v>0</c:v>
                </c:pt>
                <c:pt idx="596" formatCode="General">
                  <c:v>141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92.461538461538453</c:v>
                </c:pt>
                <c:pt idx="601" formatCode="General">
                  <c:v>0</c:v>
                </c:pt>
                <c:pt idx="602" formatCode="General">
                  <c:v>36.25</c:v>
                </c:pt>
                <c:pt idx="603" formatCode="General">
                  <c:v>112</c:v>
                </c:pt>
                <c:pt idx="604" formatCode="General">
                  <c:v>108</c:v>
                </c:pt>
                <c:pt idx="605" formatCode="General">
                  <c:v>32.5</c:v>
                </c:pt>
                <c:pt idx="606" formatCode="General">
                  <c:v>116</c:v>
                </c:pt>
                <c:pt idx="607" formatCode="General">
                  <c:v>0</c:v>
                </c:pt>
                <c:pt idx="608" formatCode="General">
                  <c:v>58.53846153846154</c:v>
                </c:pt>
                <c:pt idx="609" formatCode="General">
                  <c:v>53.512820512820511</c:v>
                </c:pt>
                <c:pt idx="610" formatCode="General">
                  <c:v>40</c:v>
                </c:pt>
                <c:pt idx="611" formatCode="General">
                  <c:v>74.871794871794876</c:v>
                </c:pt>
                <c:pt idx="612" formatCode="General">
                  <c:v>98.743589743589752</c:v>
                </c:pt>
                <c:pt idx="613" formatCode="General">
                  <c:v>63.564102564102562</c:v>
                </c:pt>
                <c:pt idx="614" formatCode="General">
                  <c:v>0</c:v>
                </c:pt>
                <c:pt idx="615" formatCode="General">
                  <c:v>58.53846153846154</c:v>
                </c:pt>
                <c:pt idx="616" formatCode="General">
                  <c:v>93.717948717948715</c:v>
                </c:pt>
                <c:pt idx="617" formatCode="General">
                  <c:v>45</c:v>
                </c:pt>
                <c:pt idx="618" formatCode="General">
                  <c:v>87.435897435897431</c:v>
                </c:pt>
                <c:pt idx="619" formatCode="General">
                  <c:v>59.794871794871796</c:v>
                </c:pt>
                <c:pt idx="620" formatCode="General">
                  <c:v>46.25</c:v>
                </c:pt>
                <c:pt idx="621" formatCode="General">
                  <c:v>48.75</c:v>
                </c:pt>
                <c:pt idx="622" formatCode="General">
                  <c:v>30</c:v>
                </c:pt>
                <c:pt idx="623" formatCode="General">
                  <c:v>67.333333333333329</c:v>
                </c:pt>
                <c:pt idx="624" formatCode="General">
                  <c:v>57.282051282051285</c:v>
                </c:pt>
                <c:pt idx="625" formatCode="General">
                  <c:v>52.256410256410255</c:v>
                </c:pt>
                <c:pt idx="626" formatCode="General">
                  <c:v>240</c:v>
                </c:pt>
                <c:pt idx="627" formatCode="General">
                  <c:v>122</c:v>
                </c:pt>
                <c:pt idx="628" formatCode="General">
                  <c:v>217</c:v>
                </c:pt>
                <c:pt idx="629" formatCode="General">
                  <c:v>176</c:v>
                </c:pt>
                <c:pt idx="630" formatCode="General">
                  <c:v>86.179487179487182</c:v>
                </c:pt>
                <c:pt idx="631" formatCode="General">
                  <c:v>126</c:v>
                </c:pt>
                <c:pt idx="632" formatCode="General">
                  <c:v>176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102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153</c:v>
                </c:pt>
                <c:pt idx="640" formatCode="General">
                  <c:v>110</c:v>
                </c:pt>
                <c:pt idx="641" formatCode="General">
                  <c:v>104</c:v>
                </c:pt>
                <c:pt idx="642" formatCode="General">
                  <c:v>0</c:v>
                </c:pt>
                <c:pt idx="643" formatCode="General">
                  <c:v>104</c:v>
                </c:pt>
                <c:pt idx="644" formatCode="General">
                  <c:v>149</c:v>
                </c:pt>
                <c:pt idx="645" formatCode="General">
                  <c:v>111</c:v>
                </c:pt>
                <c:pt idx="646" formatCode="General">
                  <c:v>142</c:v>
                </c:pt>
                <c:pt idx="647" formatCode="General">
                  <c:v>138</c:v>
                </c:pt>
                <c:pt idx="648" formatCode="General">
                  <c:v>117</c:v>
                </c:pt>
                <c:pt idx="649" formatCode="General">
                  <c:v>151</c:v>
                </c:pt>
                <c:pt idx="650" formatCode="General">
                  <c:v>0</c:v>
                </c:pt>
                <c:pt idx="651" formatCode="General">
                  <c:v>137</c:v>
                </c:pt>
                <c:pt idx="652" formatCode="General">
                  <c:v>109</c:v>
                </c:pt>
                <c:pt idx="653" formatCode="General">
                  <c:v>78.641025641025635</c:v>
                </c:pt>
                <c:pt idx="654" formatCode="General">
                  <c:v>105</c:v>
                </c:pt>
                <c:pt idx="655" formatCode="General">
                  <c:v>157</c:v>
                </c:pt>
                <c:pt idx="656" formatCode="General">
                  <c:v>106</c:v>
                </c:pt>
                <c:pt idx="657" formatCode="General">
                  <c:v>108</c:v>
                </c:pt>
                <c:pt idx="658" formatCode="General">
                  <c:v>0</c:v>
                </c:pt>
                <c:pt idx="659" formatCode="General">
                  <c:v>94.974358974358978</c:v>
                </c:pt>
                <c:pt idx="660" formatCode="General">
                  <c:v>103</c:v>
                </c:pt>
                <c:pt idx="661" formatCode="General">
                  <c:v>0</c:v>
                </c:pt>
                <c:pt idx="662" formatCode="General">
                  <c:v>130</c:v>
                </c:pt>
                <c:pt idx="663" formatCode="General">
                  <c:v>93.717948717948715</c:v>
                </c:pt>
                <c:pt idx="664" formatCode="General">
                  <c:v>0</c:v>
                </c:pt>
                <c:pt idx="665" formatCode="General">
                  <c:v>142</c:v>
                </c:pt>
                <c:pt idx="666" formatCode="General">
                  <c:v>52.256410256410255</c:v>
                </c:pt>
                <c:pt idx="667" formatCode="General">
                  <c:v>45</c:v>
                </c:pt>
                <c:pt idx="668" formatCode="General">
                  <c:v>30</c:v>
                </c:pt>
                <c:pt idx="669" formatCode="General">
                  <c:v>81.15384615384616</c:v>
                </c:pt>
                <c:pt idx="670" formatCode="General">
                  <c:v>47.5</c:v>
                </c:pt>
                <c:pt idx="671" formatCode="General">
                  <c:v>0</c:v>
                </c:pt>
                <c:pt idx="672" formatCode="General">
                  <c:v>59.794871794871796</c:v>
                </c:pt>
                <c:pt idx="673" formatCode="General">
                  <c:v>71.102564102564102</c:v>
                </c:pt>
                <c:pt idx="674" formatCode="General">
                  <c:v>52.256410256410255</c:v>
                </c:pt>
                <c:pt idx="675" formatCode="General">
                  <c:v>57.282051282051285</c:v>
                </c:pt>
                <c:pt idx="676" formatCode="General">
                  <c:v>121</c:v>
                </c:pt>
                <c:pt idx="677" formatCode="General">
                  <c:v>105</c:v>
                </c:pt>
                <c:pt idx="678" formatCode="General">
                  <c:v>126</c:v>
                </c:pt>
                <c:pt idx="679" formatCode="General">
                  <c:v>107</c:v>
                </c:pt>
                <c:pt idx="680" formatCode="General">
                  <c:v>93.717948717948715</c:v>
                </c:pt>
                <c:pt idx="681" formatCode="General">
                  <c:v>107</c:v>
                </c:pt>
                <c:pt idx="682" formatCode="General">
                  <c:v>103</c:v>
                </c:pt>
                <c:pt idx="683" formatCode="General">
                  <c:v>0</c:v>
                </c:pt>
                <c:pt idx="684" formatCode="General">
                  <c:v>103</c:v>
                </c:pt>
                <c:pt idx="685" formatCode="General">
                  <c:v>78.641025641025635</c:v>
                </c:pt>
                <c:pt idx="686" formatCode="General">
                  <c:v>68.589743589743591</c:v>
                </c:pt>
                <c:pt idx="687" formatCode="General">
                  <c:v>78.641025641025635</c:v>
                </c:pt>
                <c:pt idx="688" formatCode="General">
                  <c:v>62.307692307692307</c:v>
                </c:pt>
                <c:pt idx="689" formatCode="General">
                  <c:v>0</c:v>
                </c:pt>
                <c:pt idx="690" formatCode="General">
                  <c:v>116</c:v>
                </c:pt>
                <c:pt idx="691" formatCode="General">
                  <c:v>63.564102564102562</c:v>
                </c:pt>
                <c:pt idx="692" formatCode="General">
                  <c:v>130</c:v>
                </c:pt>
                <c:pt idx="693" formatCode="General">
                  <c:v>0</c:v>
                </c:pt>
                <c:pt idx="694" formatCode="General">
                  <c:v>200</c:v>
                </c:pt>
                <c:pt idx="695" formatCode="General">
                  <c:v>0</c:v>
                </c:pt>
                <c:pt idx="696" formatCode="General">
                  <c:v>150</c:v>
                </c:pt>
                <c:pt idx="697" formatCode="General">
                  <c:v>149</c:v>
                </c:pt>
                <c:pt idx="698" formatCode="General">
                  <c:v>0</c:v>
                </c:pt>
                <c:pt idx="699" formatCode="General">
                  <c:v>185</c:v>
                </c:pt>
                <c:pt idx="700" formatCode="General">
                  <c:v>0</c:v>
                </c:pt>
                <c:pt idx="701" formatCode="General">
                  <c:v>184</c:v>
                </c:pt>
                <c:pt idx="702" formatCode="General">
                  <c:v>203</c:v>
                </c:pt>
                <c:pt idx="703" formatCode="General">
                  <c:v>224</c:v>
                </c:pt>
                <c:pt idx="704" formatCode="General">
                  <c:v>106</c:v>
                </c:pt>
                <c:pt idx="705" formatCode="General">
                  <c:v>94.974358974358978</c:v>
                </c:pt>
                <c:pt idx="706" formatCode="General">
                  <c:v>128</c:v>
                </c:pt>
                <c:pt idx="707" formatCode="General">
                  <c:v>0</c:v>
                </c:pt>
                <c:pt idx="708" formatCode="General">
                  <c:v>286</c:v>
                </c:pt>
                <c:pt idx="709" formatCode="General">
                  <c:v>180</c:v>
                </c:pt>
                <c:pt idx="710" formatCode="General">
                  <c:v>196</c:v>
                </c:pt>
                <c:pt idx="711" formatCode="General">
                  <c:v>142</c:v>
                </c:pt>
                <c:pt idx="712" formatCode="General">
                  <c:v>161</c:v>
                </c:pt>
                <c:pt idx="713" formatCode="General">
                  <c:v>0</c:v>
                </c:pt>
                <c:pt idx="714" formatCode="General">
                  <c:v>93.717948717948715</c:v>
                </c:pt>
                <c:pt idx="715" formatCode="General">
                  <c:v>69.84615384615384</c:v>
                </c:pt>
                <c:pt idx="716" formatCode="General">
                  <c:v>61.051282051282051</c:v>
                </c:pt>
                <c:pt idx="717" formatCode="General">
                  <c:v>51</c:v>
                </c:pt>
                <c:pt idx="718" formatCode="General">
                  <c:v>72.358974358974365</c:v>
                </c:pt>
                <c:pt idx="719" formatCode="General">
                  <c:v>77.384615384615387</c:v>
                </c:pt>
                <c:pt idx="720" formatCode="General">
                  <c:v>107</c:v>
                </c:pt>
                <c:pt idx="721" formatCode="General">
                  <c:v>96.230769230769226</c:v>
                </c:pt>
                <c:pt idx="722" formatCode="General">
                  <c:v>76.128205128205124</c:v>
                </c:pt>
                <c:pt idx="723" formatCode="General">
                  <c:v>110</c:v>
                </c:pt>
                <c:pt idx="724" formatCode="General">
                  <c:v>81.15384615384616</c:v>
                </c:pt>
                <c:pt idx="725" formatCode="General">
                  <c:v>77.384615384615387</c:v>
                </c:pt>
                <c:pt idx="726" formatCode="General">
                  <c:v>0</c:v>
                </c:pt>
                <c:pt idx="727" formatCode="General">
                  <c:v>69.84615384615384</c:v>
                </c:pt>
                <c:pt idx="728" formatCode="General">
                  <c:v>111</c:v>
                </c:pt>
                <c:pt idx="729" formatCode="General">
                  <c:v>79.897435897435898</c:v>
                </c:pt>
                <c:pt idx="730" formatCode="General">
                  <c:v>104</c:v>
                </c:pt>
                <c:pt idx="731" formatCode="General">
                  <c:v>138</c:v>
                </c:pt>
                <c:pt idx="732" formatCode="General">
                  <c:v>61.051282051282051</c:v>
                </c:pt>
                <c:pt idx="733" formatCode="General">
                  <c:v>0</c:v>
                </c:pt>
                <c:pt idx="734" formatCode="General">
                  <c:v>204</c:v>
                </c:pt>
                <c:pt idx="735" formatCode="General">
                  <c:v>0</c:v>
                </c:pt>
                <c:pt idx="736" formatCode="General">
                  <c:v>255</c:v>
                </c:pt>
                <c:pt idx="737" formatCode="General">
                  <c:v>153</c:v>
                </c:pt>
                <c:pt idx="738" formatCode="General">
                  <c:v>252</c:v>
                </c:pt>
                <c:pt idx="739" formatCode="General">
                  <c:v>266</c:v>
                </c:pt>
                <c:pt idx="740" formatCode="General">
                  <c:v>304.32773109243698</c:v>
                </c:pt>
                <c:pt idx="741" formatCode="General">
                  <c:v>0</c:v>
                </c:pt>
                <c:pt idx="742" formatCode="General">
                  <c:v>220</c:v>
                </c:pt>
                <c:pt idx="743" formatCode="General">
                  <c:v>221</c:v>
                </c:pt>
                <c:pt idx="744" formatCode="General">
                  <c:v>182</c:v>
                </c:pt>
                <c:pt idx="745" formatCode="General">
                  <c:v>212</c:v>
                </c:pt>
                <c:pt idx="746" formatCode="General">
                  <c:v>0</c:v>
                </c:pt>
                <c:pt idx="747" formatCode="General">
                  <c:v>154</c:v>
                </c:pt>
                <c:pt idx="748" formatCode="General">
                  <c:v>180</c:v>
                </c:pt>
                <c:pt idx="749" formatCode="General">
                  <c:v>162</c:v>
                </c:pt>
                <c:pt idx="750" formatCode="General">
                  <c:v>197</c:v>
                </c:pt>
                <c:pt idx="751" formatCode="General">
                  <c:v>0</c:v>
                </c:pt>
                <c:pt idx="752" formatCode="General">
                  <c:v>134</c:v>
                </c:pt>
                <c:pt idx="753" formatCode="General">
                  <c:v>165</c:v>
                </c:pt>
                <c:pt idx="754" formatCode="General">
                  <c:v>176</c:v>
                </c:pt>
                <c:pt idx="755" formatCode="General">
                  <c:v>164</c:v>
                </c:pt>
                <c:pt idx="756" formatCode="General">
                  <c:v>139</c:v>
                </c:pt>
                <c:pt idx="757" formatCode="General">
                  <c:v>171</c:v>
                </c:pt>
                <c:pt idx="758" formatCode="General">
                  <c:v>133</c:v>
                </c:pt>
                <c:pt idx="759" formatCode="General">
                  <c:v>176</c:v>
                </c:pt>
                <c:pt idx="760" formatCode="General">
                  <c:v>180</c:v>
                </c:pt>
                <c:pt idx="761" formatCode="General">
                  <c:v>186</c:v>
                </c:pt>
                <c:pt idx="762" formatCode="General">
                  <c:v>180</c:v>
                </c:pt>
                <c:pt idx="763" formatCode="General">
                  <c:v>166</c:v>
                </c:pt>
                <c:pt idx="764" formatCode="General">
                  <c:v>207</c:v>
                </c:pt>
                <c:pt idx="765" formatCode="General">
                  <c:v>179</c:v>
                </c:pt>
                <c:pt idx="766" formatCode="General">
                  <c:v>183</c:v>
                </c:pt>
                <c:pt idx="767" formatCode="General">
                  <c:v>0</c:v>
                </c:pt>
                <c:pt idx="768" formatCode="General">
                  <c:v>200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94.974358974358978</c:v>
                </c:pt>
                <c:pt idx="775" formatCode="General">
                  <c:v>81.15384615384616</c:v>
                </c:pt>
                <c:pt idx="776" formatCode="General">
                  <c:v>141</c:v>
                </c:pt>
                <c:pt idx="777" formatCode="General">
                  <c:v>98.743589743589752</c:v>
                </c:pt>
                <c:pt idx="778" formatCode="General">
                  <c:v>97.487179487179489</c:v>
                </c:pt>
                <c:pt idx="779" formatCode="General">
                  <c:v>69.84615384615384</c:v>
                </c:pt>
                <c:pt idx="780" formatCode="General">
                  <c:v>96.230769230769226</c:v>
                </c:pt>
                <c:pt idx="781" formatCode="General">
                  <c:v>78.641025641025635</c:v>
                </c:pt>
                <c:pt idx="782" formatCode="General">
                  <c:v>79.897435897435898</c:v>
                </c:pt>
                <c:pt idx="783" formatCode="General">
                  <c:v>86.179487179487182</c:v>
                </c:pt>
                <c:pt idx="784" formatCode="General">
                  <c:v>0</c:v>
                </c:pt>
                <c:pt idx="785" formatCode="General">
                  <c:v>120</c:v>
                </c:pt>
                <c:pt idx="786" formatCode="General">
                  <c:v>79.897435897435898</c:v>
                </c:pt>
                <c:pt idx="787" formatCode="General">
                  <c:v>93.717948717948715</c:v>
                </c:pt>
                <c:pt idx="788" formatCode="General">
                  <c:v>79.897435897435898</c:v>
                </c:pt>
                <c:pt idx="789" formatCode="General">
                  <c:v>62.307692307692307</c:v>
                </c:pt>
                <c:pt idx="790" formatCode="General">
                  <c:v>87.435897435897431</c:v>
                </c:pt>
                <c:pt idx="791" formatCode="General">
                  <c:v>54.769230769230766</c:v>
                </c:pt>
                <c:pt idx="792" formatCode="General">
                  <c:v>78.641025641025635</c:v>
                </c:pt>
                <c:pt idx="793" formatCode="General">
                  <c:v>108</c:v>
                </c:pt>
                <c:pt idx="794" formatCode="General">
                  <c:v>82.410256410256409</c:v>
                </c:pt>
                <c:pt idx="795" formatCode="General">
                  <c:v>68.589743589743591</c:v>
                </c:pt>
                <c:pt idx="796" formatCode="General">
                  <c:v>120</c:v>
                </c:pt>
                <c:pt idx="797" formatCode="General">
                  <c:v>94.974358974358978</c:v>
                </c:pt>
                <c:pt idx="798" formatCode="General">
                  <c:v>110</c:v>
                </c:pt>
                <c:pt idx="799" formatCode="General">
                  <c:v>100</c:v>
                </c:pt>
                <c:pt idx="800" formatCode="General">
                  <c:v>88.692307692307693</c:v>
                </c:pt>
                <c:pt idx="801" formatCode="General">
                  <c:v>71.102564102564102</c:v>
                </c:pt>
                <c:pt idx="802" formatCode="General">
                  <c:v>0</c:v>
                </c:pt>
                <c:pt idx="803" formatCode="General">
                  <c:v>111</c:v>
                </c:pt>
                <c:pt idx="804" formatCode="General">
                  <c:v>128</c:v>
                </c:pt>
                <c:pt idx="805" formatCode="General">
                  <c:v>121</c:v>
                </c:pt>
                <c:pt idx="806" formatCode="General">
                  <c:v>89.948717948717956</c:v>
                </c:pt>
                <c:pt idx="807" formatCode="General">
                  <c:v>340.93277310924373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78.641025641025635</c:v>
                </c:pt>
                <c:pt idx="811" formatCode="General">
                  <c:v>64.820512820512818</c:v>
                </c:pt>
                <c:pt idx="812" formatCode="General">
                  <c:v>62.307692307692307</c:v>
                </c:pt>
                <c:pt idx="813" formatCode="General">
                  <c:v>64.820512820512818</c:v>
                </c:pt>
                <c:pt idx="814" formatCode="General">
                  <c:v>74.871794871794876</c:v>
                </c:pt>
                <c:pt idx="815" formatCode="General">
                  <c:v>0</c:v>
                </c:pt>
                <c:pt idx="816" formatCode="General">
                  <c:v>62.307692307692307</c:v>
                </c:pt>
                <c:pt idx="817" formatCode="General">
                  <c:v>81.15384615384616</c:v>
                </c:pt>
                <c:pt idx="818" formatCode="General">
                  <c:v>73.615384615384613</c:v>
                </c:pt>
                <c:pt idx="819" formatCode="General">
                  <c:v>72.358974358974365</c:v>
                </c:pt>
                <c:pt idx="820" formatCode="General">
                  <c:v>87.435897435897431</c:v>
                </c:pt>
                <c:pt idx="821" formatCode="General">
                  <c:v>63.564102564102562</c:v>
                </c:pt>
                <c:pt idx="822" formatCode="General">
                  <c:v>67.333333333333329</c:v>
                </c:pt>
                <c:pt idx="823" formatCode="General">
                  <c:v>61.051282051282051</c:v>
                </c:pt>
                <c:pt idx="824" formatCode="General">
                  <c:v>66.07692307692308</c:v>
                </c:pt>
                <c:pt idx="825" formatCode="General">
                  <c:v>68.589743589743591</c:v>
                </c:pt>
                <c:pt idx="826" formatCode="General">
                  <c:v>64.820512820512818</c:v>
                </c:pt>
                <c:pt idx="827" formatCode="General">
                  <c:v>104</c:v>
                </c:pt>
                <c:pt idx="828" formatCode="General">
                  <c:v>109</c:v>
                </c:pt>
                <c:pt idx="829" formatCode="General">
                  <c:v>105</c:v>
                </c:pt>
                <c:pt idx="830" formatCode="General">
                  <c:v>102</c:v>
                </c:pt>
                <c:pt idx="831" formatCode="General">
                  <c:v>109</c:v>
                </c:pt>
                <c:pt idx="832" formatCode="General">
                  <c:v>107</c:v>
                </c:pt>
                <c:pt idx="833" formatCode="General">
                  <c:v>113</c:v>
                </c:pt>
                <c:pt idx="834" formatCode="General">
                  <c:v>219</c:v>
                </c:pt>
                <c:pt idx="835" formatCode="General">
                  <c:v>0</c:v>
                </c:pt>
                <c:pt idx="836" formatCode="General">
                  <c:v>84.92307692307692</c:v>
                </c:pt>
                <c:pt idx="837" formatCode="General">
                  <c:v>129</c:v>
                </c:pt>
                <c:pt idx="838" formatCode="General">
                  <c:v>117</c:v>
                </c:pt>
                <c:pt idx="839" formatCode="General">
                  <c:v>40</c:v>
                </c:pt>
                <c:pt idx="840" formatCode="General">
                  <c:v>158</c:v>
                </c:pt>
                <c:pt idx="841" formatCode="General">
                  <c:v>50</c:v>
                </c:pt>
                <c:pt idx="842" formatCode="General">
                  <c:v>129</c:v>
                </c:pt>
                <c:pt idx="843" formatCode="General">
                  <c:v>148</c:v>
                </c:pt>
                <c:pt idx="844" formatCode="General">
                  <c:v>82.410256410256409</c:v>
                </c:pt>
                <c:pt idx="845" formatCode="General">
                  <c:v>59.794871794871796</c:v>
                </c:pt>
                <c:pt idx="846" formatCode="General">
                  <c:v>107</c:v>
                </c:pt>
                <c:pt idx="847" formatCode="General">
                  <c:v>96.230769230769226</c:v>
                </c:pt>
                <c:pt idx="848" formatCode="General">
                  <c:v>143</c:v>
                </c:pt>
                <c:pt idx="849" formatCode="General">
                  <c:v>186</c:v>
                </c:pt>
                <c:pt idx="850" formatCode="General">
                  <c:v>0</c:v>
                </c:pt>
                <c:pt idx="851" formatCode="General">
                  <c:v>257</c:v>
                </c:pt>
                <c:pt idx="852" formatCode="General">
                  <c:v>217</c:v>
                </c:pt>
                <c:pt idx="853" formatCode="General">
                  <c:v>0</c:v>
                </c:pt>
                <c:pt idx="854" formatCode="General">
                  <c:v>120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94.974358974358978</c:v>
                </c:pt>
                <c:pt idx="859" formatCode="General">
                  <c:v>170</c:v>
                </c:pt>
                <c:pt idx="860" formatCode="General">
                  <c:v>47.5</c:v>
                </c:pt>
                <c:pt idx="861" formatCode="General">
                  <c:v>105</c:v>
                </c:pt>
                <c:pt idx="862" formatCode="General">
                  <c:v>96.230769230769226</c:v>
                </c:pt>
                <c:pt idx="863" formatCode="General">
                  <c:v>31.25</c:v>
                </c:pt>
                <c:pt idx="864" formatCode="General">
                  <c:v>110</c:v>
                </c:pt>
                <c:pt idx="865" formatCode="General">
                  <c:v>0</c:v>
                </c:pt>
                <c:pt idx="866" formatCode="General">
                  <c:v>83.666666666666657</c:v>
                </c:pt>
                <c:pt idx="867" formatCode="General">
                  <c:v>53.512820512820511</c:v>
                </c:pt>
                <c:pt idx="868" formatCode="General">
                  <c:v>40</c:v>
                </c:pt>
                <c:pt idx="869" formatCode="General">
                  <c:v>69.84615384615384</c:v>
                </c:pt>
                <c:pt idx="870" formatCode="General">
                  <c:v>132</c:v>
                </c:pt>
                <c:pt idx="871" formatCode="General">
                  <c:v>52.256410256410255</c:v>
                </c:pt>
                <c:pt idx="872" formatCode="General">
                  <c:v>137</c:v>
                </c:pt>
                <c:pt idx="873" formatCode="General">
                  <c:v>96.230769230769226</c:v>
                </c:pt>
                <c:pt idx="874" formatCode="General">
                  <c:v>84.92307692307692</c:v>
                </c:pt>
                <c:pt idx="875" formatCode="General">
                  <c:v>43.75</c:v>
                </c:pt>
                <c:pt idx="876" formatCode="General">
                  <c:v>76.128205128205124</c:v>
                </c:pt>
                <c:pt idx="877" formatCode="General">
                  <c:v>57.282051282051285</c:v>
                </c:pt>
                <c:pt idx="878" formatCode="General">
                  <c:v>53.512820512820511</c:v>
                </c:pt>
                <c:pt idx="879" formatCode="General">
                  <c:v>48.75</c:v>
                </c:pt>
                <c:pt idx="880" formatCode="General">
                  <c:v>27.5</c:v>
                </c:pt>
                <c:pt idx="881" formatCode="General">
                  <c:v>63.564102564102562</c:v>
                </c:pt>
                <c:pt idx="882" formatCode="General">
                  <c:v>68.589743589743591</c:v>
                </c:pt>
                <c:pt idx="883" formatCode="General">
                  <c:v>45</c:v>
                </c:pt>
                <c:pt idx="884" formatCode="General">
                  <c:v>180</c:v>
                </c:pt>
                <c:pt idx="885" formatCode="General">
                  <c:v>113</c:v>
                </c:pt>
                <c:pt idx="886" formatCode="General">
                  <c:v>164</c:v>
                </c:pt>
                <c:pt idx="887" formatCode="General">
                  <c:v>163</c:v>
                </c:pt>
                <c:pt idx="888" formatCode="General">
                  <c:v>91.205128205128204</c:v>
                </c:pt>
                <c:pt idx="889" formatCode="General">
                  <c:v>87.435897435897431</c:v>
                </c:pt>
                <c:pt idx="890" formatCode="General">
                  <c:v>181</c:v>
                </c:pt>
                <c:pt idx="891" formatCode="General">
                  <c:v>183</c:v>
                </c:pt>
                <c:pt idx="892" formatCode="General">
                  <c:v>0</c:v>
                </c:pt>
                <c:pt idx="893" formatCode="General">
                  <c:v>117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155</c:v>
                </c:pt>
                <c:pt idx="898" formatCode="General">
                  <c:v>127</c:v>
                </c:pt>
                <c:pt idx="899" formatCode="General">
                  <c:v>105</c:v>
                </c:pt>
                <c:pt idx="900" formatCode="General">
                  <c:v>0</c:v>
                </c:pt>
                <c:pt idx="901" formatCode="General">
                  <c:v>142</c:v>
                </c:pt>
                <c:pt idx="902" formatCode="General">
                  <c:v>149</c:v>
                </c:pt>
                <c:pt idx="903" formatCode="General">
                  <c:v>161</c:v>
                </c:pt>
                <c:pt idx="904" formatCode="General">
                  <c:v>157</c:v>
                </c:pt>
                <c:pt idx="905" formatCode="General">
                  <c:v>120</c:v>
                </c:pt>
                <c:pt idx="906" formatCode="General">
                  <c:v>110</c:v>
                </c:pt>
                <c:pt idx="907" formatCode="General">
                  <c:v>132</c:v>
                </c:pt>
                <c:pt idx="908" formatCode="General">
                  <c:v>0</c:v>
                </c:pt>
                <c:pt idx="909" formatCode="General">
                  <c:v>116</c:v>
                </c:pt>
                <c:pt idx="910" formatCode="General">
                  <c:v>123</c:v>
                </c:pt>
                <c:pt idx="911" formatCode="General">
                  <c:v>129</c:v>
                </c:pt>
                <c:pt idx="912" formatCode="General">
                  <c:v>89.948717948717956</c:v>
                </c:pt>
                <c:pt idx="913" formatCode="General">
                  <c:v>171</c:v>
                </c:pt>
                <c:pt idx="914" formatCode="General">
                  <c:v>113</c:v>
                </c:pt>
                <c:pt idx="915" formatCode="General">
                  <c:v>112</c:v>
                </c:pt>
                <c:pt idx="916" formatCode="General">
                  <c:v>0</c:v>
                </c:pt>
                <c:pt idx="917" formatCode="General">
                  <c:v>120</c:v>
                </c:pt>
                <c:pt idx="918" formatCode="General">
                  <c:v>94.974358974358978</c:v>
                </c:pt>
                <c:pt idx="919" formatCode="General">
                  <c:v>0</c:v>
                </c:pt>
                <c:pt idx="920" formatCode="General">
                  <c:v>129</c:v>
                </c:pt>
                <c:pt idx="921" formatCode="General">
                  <c:v>127</c:v>
                </c:pt>
                <c:pt idx="922" formatCode="General">
                  <c:v>0</c:v>
                </c:pt>
                <c:pt idx="923" formatCode="General">
                  <c:v>156</c:v>
                </c:pt>
                <c:pt idx="924" formatCode="General">
                  <c:v>54.769230769230766</c:v>
                </c:pt>
                <c:pt idx="925" formatCode="General">
                  <c:v>52.256410256410255</c:v>
                </c:pt>
                <c:pt idx="926" formatCode="General">
                  <c:v>35</c:v>
                </c:pt>
                <c:pt idx="927" formatCode="General">
                  <c:v>78.641025641025635</c:v>
                </c:pt>
                <c:pt idx="928" formatCode="General">
                  <c:v>47.5</c:v>
                </c:pt>
                <c:pt idx="929" formatCode="General">
                  <c:v>0</c:v>
                </c:pt>
                <c:pt idx="930" formatCode="General">
                  <c:v>53.512820512820511</c:v>
                </c:pt>
                <c:pt idx="931" formatCode="General">
                  <c:v>57.282051282051285</c:v>
                </c:pt>
                <c:pt idx="932" formatCode="General">
                  <c:v>45</c:v>
                </c:pt>
                <c:pt idx="933" formatCode="General">
                  <c:v>59.794871794871796</c:v>
                </c:pt>
                <c:pt idx="934" formatCode="General">
                  <c:v>149</c:v>
                </c:pt>
                <c:pt idx="935" formatCode="General">
                  <c:v>111</c:v>
                </c:pt>
                <c:pt idx="936" formatCode="General">
                  <c:v>136</c:v>
                </c:pt>
                <c:pt idx="937" formatCode="General">
                  <c:v>107</c:v>
                </c:pt>
                <c:pt idx="938" formatCode="General">
                  <c:v>89.948717948717956</c:v>
                </c:pt>
                <c:pt idx="939" formatCode="General">
                  <c:v>110</c:v>
                </c:pt>
                <c:pt idx="940" formatCode="General">
                  <c:v>112</c:v>
                </c:pt>
                <c:pt idx="941" formatCode="General">
                  <c:v>132</c:v>
                </c:pt>
                <c:pt idx="942" formatCode="General">
                  <c:v>114</c:v>
                </c:pt>
                <c:pt idx="943" formatCode="General">
                  <c:v>87.435897435897431</c:v>
                </c:pt>
                <c:pt idx="944" formatCode="General">
                  <c:v>108</c:v>
                </c:pt>
                <c:pt idx="945" formatCode="General">
                  <c:v>83.666666666666657</c:v>
                </c:pt>
                <c:pt idx="946" formatCode="General">
                  <c:v>64.820512820512818</c:v>
                </c:pt>
                <c:pt idx="947" formatCode="General">
                  <c:v>0</c:v>
                </c:pt>
                <c:pt idx="948" formatCode="General">
                  <c:v>103</c:v>
                </c:pt>
                <c:pt idx="949" formatCode="General">
                  <c:v>68.589743589743591</c:v>
                </c:pt>
                <c:pt idx="950" formatCode="General">
                  <c:v>144</c:v>
                </c:pt>
                <c:pt idx="951" formatCode="General">
                  <c:v>43.75</c:v>
                </c:pt>
                <c:pt idx="952" formatCode="General">
                  <c:v>165</c:v>
                </c:pt>
                <c:pt idx="953" formatCode="General">
                  <c:v>0</c:v>
                </c:pt>
                <c:pt idx="954" formatCode="General">
                  <c:v>142</c:v>
                </c:pt>
                <c:pt idx="955" formatCode="General">
                  <c:v>133</c:v>
                </c:pt>
                <c:pt idx="956" formatCode="General">
                  <c:v>92.461538461538453</c:v>
                </c:pt>
                <c:pt idx="957" formatCode="General">
                  <c:v>155</c:v>
                </c:pt>
                <c:pt idx="958" formatCode="General">
                  <c:v>68.589743589743591</c:v>
                </c:pt>
                <c:pt idx="959" formatCode="General">
                  <c:v>164</c:v>
                </c:pt>
                <c:pt idx="960" formatCode="General">
                  <c:v>180</c:v>
                </c:pt>
                <c:pt idx="961" formatCode="General">
                  <c:v>166</c:v>
                </c:pt>
                <c:pt idx="962" formatCode="General">
                  <c:v>105</c:v>
                </c:pt>
                <c:pt idx="963" formatCode="General">
                  <c:v>84.92307692307692</c:v>
                </c:pt>
                <c:pt idx="964" formatCode="General">
                  <c:v>124</c:v>
                </c:pt>
                <c:pt idx="965" formatCode="General">
                  <c:v>108</c:v>
                </c:pt>
                <c:pt idx="966" formatCode="General">
                  <c:v>260</c:v>
                </c:pt>
                <c:pt idx="967" formatCode="General">
                  <c:v>170</c:v>
                </c:pt>
                <c:pt idx="968" formatCode="General">
                  <c:v>210</c:v>
                </c:pt>
                <c:pt idx="969" formatCode="General">
                  <c:v>147</c:v>
                </c:pt>
                <c:pt idx="970" formatCode="General">
                  <c:v>132</c:v>
                </c:pt>
                <c:pt idx="971" formatCode="General">
                  <c:v>0</c:v>
                </c:pt>
                <c:pt idx="972" formatCode="General">
                  <c:v>71.102564102564102</c:v>
                </c:pt>
                <c:pt idx="973" formatCode="General">
                  <c:v>61.051282051282051</c:v>
                </c:pt>
                <c:pt idx="974" formatCode="General">
                  <c:v>77.384615384615387</c:v>
                </c:pt>
                <c:pt idx="975" formatCode="General">
                  <c:v>57.282051282051285</c:v>
                </c:pt>
                <c:pt idx="976" formatCode="General">
                  <c:v>66.07692307692308</c:v>
                </c:pt>
                <c:pt idx="977" formatCode="General">
                  <c:v>78.641025641025635</c:v>
                </c:pt>
                <c:pt idx="978" formatCode="General">
                  <c:v>104</c:v>
                </c:pt>
                <c:pt idx="979" formatCode="General">
                  <c:v>103</c:v>
                </c:pt>
                <c:pt idx="980" formatCode="General">
                  <c:v>83.666666666666657</c:v>
                </c:pt>
                <c:pt idx="981" formatCode="General">
                  <c:v>115</c:v>
                </c:pt>
                <c:pt idx="982" formatCode="General">
                  <c:v>76.128205128205124</c:v>
                </c:pt>
                <c:pt idx="983" formatCode="General">
                  <c:v>82.410256410256409</c:v>
                </c:pt>
                <c:pt idx="984" formatCode="General">
                  <c:v>0</c:v>
                </c:pt>
                <c:pt idx="985" formatCode="General">
                  <c:v>77.384615384615387</c:v>
                </c:pt>
                <c:pt idx="986" formatCode="General">
                  <c:v>115</c:v>
                </c:pt>
                <c:pt idx="987" formatCode="General">
                  <c:v>78.641025641025635</c:v>
                </c:pt>
                <c:pt idx="988" formatCode="General">
                  <c:v>68.589743589743591</c:v>
                </c:pt>
                <c:pt idx="989" formatCode="General">
                  <c:v>116</c:v>
                </c:pt>
                <c:pt idx="990" formatCode="General">
                  <c:v>64.820512820512818</c:v>
                </c:pt>
                <c:pt idx="991" formatCode="General">
                  <c:v>0</c:v>
                </c:pt>
                <c:pt idx="992" formatCode="General">
                  <c:v>198</c:v>
                </c:pt>
                <c:pt idx="993" formatCode="General">
                  <c:v>0</c:v>
                </c:pt>
                <c:pt idx="994" formatCode="General">
                  <c:v>270</c:v>
                </c:pt>
                <c:pt idx="995" formatCode="General">
                  <c:v>151</c:v>
                </c:pt>
                <c:pt idx="996" formatCode="General">
                  <c:v>259</c:v>
                </c:pt>
                <c:pt idx="997" formatCode="General">
                  <c:v>166</c:v>
                </c:pt>
                <c:pt idx="998" formatCode="General">
                  <c:v>262</c:v>
                </c:pt>
                <c:pt idx="999" formatCode="General">
                  <c:v>0</c:v>
                </c:pt>
                <c:pt idx="1000" formatCode="General">
                  <c:v>126</c:v>
                </c:pt>
                <c:pt idx="1001" formatCode="General">
                  <c:v>219</c:v>
                </c:pt>
                <c:pt idx="1002" formatCode="General">
                  <c:v>178</c:v>
                </c:pt>
                <c:pt idx="1003" formatCode="General">
                  <c:v>194</c:v>
                </c:pt>
                <c:pt idx="1004" formatCode="General">
                  <c:v>0</c:v>
                </c:pt>
                <c:pt idx="1005" formatCode="General">
                  <c:v>174</c:v>
                </c:pt>
                <c:pt idx="1006" formatCode="General">
                  <c:v>221</c:v>
                </c:pt>
                <c:pt idx="1007" formatCode="General">
                  <c:v>155</c:v>
                </c:pt>
                <c:pt idx="1008" formatCode="General">
                  <c:v>180</c:v>
                </c:pt>
                <c:pt idx="1009" formatCode="General">
                  <c:v>0</c:v>
                </c:pt>
                <c:pt idx="1010" formatCode="General">
                  <c:v>91.205128205128204</c:v>
                </c:pt>
                <c:pt idx="1011" formatCode="General">
                  <c:v>159</c:v>
                </c:pt>
                <c:pt idx="1012" formatCode="General">
                  <c:v>185</c:v>
                </c:pt>
                <c:pt idx="1013" formatCode="General">
                  <c:v>169</c:v>
                </c:pt>
                <c:pt idx="1014" formatCode="General">
                  <c:v>147</c:v>
                </c:pt>
                <c:pt idx="1015" formatCode="General">
                  <c:v>141</c:v>
                </c:pt>
                <c:pt idx="1016" formatCode="General">
                  <c:v>142</c:v>
                </c:pt>
                <c:pt idx="1017" formatCode="General">
                  <c:v>159</c:v>
                </c:pt>
                <c:pt idx="1018" formatCode="General">
                  <c:v>104</c:v>
                </c:pt>
                <c:pt idx="1019" formatCode="General">
                  <c:v>123</c:v>
                </c:pt>
                <c:pt idx="1020" formatCode="General">
                  <c:v>122</c:v>
                </c:pt>
                <c:pt idx="1021" formatCode="General">
                  <c:v>156</c:v>
                </c:pt>
                <c:pt idx="1022" formatCode="General">
                  <c:v>131</c:v>
                </c:pt>
                <c:pt idx="1023" formatCode="General">
                  <c:v>142</c:v>
                </c:pt>
                <c:pt idx="1024" formatCode="General">
                  <c:v>154</c:v>
                </c:pt>
                <c:pt idx="1025" formatCode="General">
                  <c:v>0</c:v>
                </c:pt>
                <c:pt idx="1026" formatCode="General">
                  <c:v>116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108</c:v>
                </c:pt>
                <c:pt idx="1033" formatCode="General">
                  <c:v>83.666666666666657</c:v>
                </c:pt>
                <c:pt idx="1034" formatCode="General">
                  <c:v>96.230769230769226</c:v>
                </c:pt>
                <c:pt idx="1035" formatCode="General">
                  <c:v>120</c:v>
                </c:pt>
                <c:pt idx="1036" formatCode="General">
                  <c:v>87.435897435897431</c:v>
                </c:pt>
                <c:pt idx="1037" formatCode="General">
                  <c:v>77.384615384615387</c:v>
                </c:pt>
                <c:pt idx="1038" formatCode="General">
                  <c:v>102</c:v>
                </c:pt>
                <c:pt idx="1039" formatCode="General">
                  <c:v>82.410256410256409</c:v>
                </c:pt>
                <c:pt idx="1040" formatCode="General">
                  <c:v>77.384615384615387</c:v>
                </c:pt>
                <c:pt idx="1041" formatCode="General">
                  <c:v>91.205128205128204</c:v>
                </c:pt>
                <c:pt idx="1042" formatCode="General">
                  <c:v>77.384615384615387</c:v>
                </c:pt>
                <c:pt idx="1043" formatCode="General">
                  <c:v>130</c:v>
                </c:pt>
                <c:pt idx="1044" formatCode="General">
                  <c:v>76.128205128205124</c:v>
                </c:pt>
                <c:pt idx="1045" formatCode="General">
                  <c:v>111</c:v>
                </c:pt>
                <c:pt idx="1046" formatCode="General">
                  <c:v>87.435897435897431</c:v>
                </c:pt>
                <c:pt idx="1047" formatCode="General">
                  <c:v>57.282051282051285</c:v>
                </c:pt>
                <c:pt idx="1048" formatCode="General">
                  <c:v>86.179487179487182</c:v>
                </c:pt>
                <c:pt idx="1049" formatCode="General">
                  <c:v>129</c:v>
                </c:pt>
                <c:pt idx="1050" formatCode="General">
                  <c:v>144</c:v>
                </c:pt>
                <c:pt idx="1051" formatCode="General">
                  <c:v>117</c:v>
                </c:pt>
                <c:pt idx="1052" formatCode="General">
                  <c:v>97.487179487179489</c:v>
                </c:pt>
                <c:pt idx="1053" formatCode="General">
                  <c:v>135</c:v>
                </c:pt>
                <c:pt idx="1054" formatCode="General">
                  <c:v>157</c:v>
                </c:pt>
                <c:pt idx="1055" formatCode="General">
                  <c:v>140</c:v>
                </c:pt>
                <c:pt idx="1056" formatCode="General">
                  <c:v>87.435897435897431</c:v>
                </c:pt>
                <c:pt idx="1057" formatCode="General">
                  <c:v>89.948717948717956</c:v>
                </c:pt>
                <c:pt idx="1058" formatCode="General">
                  <c:v>110</c:v>
                </c:pt>
                <c:pt idx="1059" formatCode="General">
                  <c:v>139</c:v>
                </c:pt>
                <c:pt idx="1060" formatCode="General">
                  <c:v>0</c:v>
                </c:pt>
                <c:pt idx="1061" formatCode="General">
                  <c:v>105</c:v>
                </c:pt>
                <c:pt idx="1062" formatCode="General">
                  <c:v>129</c:v>
                </c:pt>
                <c:pt idx="1063" formatCode="General">
                  <c:v>119</c:v>
                </c:pt>
                <c:pt idx="1064" formatCode="General">
                  <c:v>82.410256410256409</c:v>
                </c:pt>
                <c:pt idx="1065" formatCode="General">
                  <c:v>208</c:v>
                </c:pt>
                <c:pt idx="1066" formatCode="General">
                  <c:v>109</c:v>
                </c:pt>
                <c:pt idx="1067" formatCode="General">
                  <c:v>103</c:v>
                </c:pt>
                <c:pt idx="1068" formatCode="General">
                  <c:v>77.384615384615387</c:v>
                </c:pt>
                <c:pt idx="1069" formatCode="General">
                  <c:v>64.820512820512818</c:v>
                </c:pt>
                <c:pt idx="1070" formatCode="General">
                  <c:v>67.333333333333329</c:v>
                </c:pt>
                <c:pt idx="1071" formatCode="General">
                  <c:v>61.051282051282051</c:v>
                </c:pt>
                <c:pt idx="1072" formatCode="General">
                  <c:v>69.84615384615384</c:v>
                </c:pt>
                <c:pt idx="1073" formatCode="General">
                  <c:v>0</c:v>
                </c:pt>
                <c:pt idx="1074" formatCode="General">
                  <c:v>64.820512820512818</c:v>
                </c:pt>
                <c:pt idx="1075" formatCode="General">
                  <c:v>74.871794871794876</c:v>
                </c:pt>
                <c:pt idx="1076" formatCode="General">
                  <c:v>69.84615384615384</c:v>
                </c:pt>
                <c:pt idx="1077" formatCode="General">
                  <c:v>73.615384615384613</c:v>
                </c:pt>
                <c:pt idx="1078" formatCode="General">
                  <c:v>92.461538461538453</c:v>
                </c:pt>
                <c:pt idx="1079" formatCode="General">
                  <c:v>64.820512820512818</c:v>
                </c:pt>
                <c:pt idx="1080" formatCode="General">
                  <c:v>63.564102564102562</c:v>
                </c:pt>
                <c:pt idx="1081" formatCode="General">
                  <c:v>58.53846153846154</c:v>
                </c:pt>
                <c:pt idx="1082" formatCode="General">
                  <c:v>67.333333333333329</c:v>
                </c:pt>
                <c:pt idx="1083" formatCode="General">
                  <c:v>64.820512820512818</c:v>
                </c:pt>
                <c:pt idx="1084" formatCode="General">
                  <c:v>62.307692307692307</c:v>
                </c:pt>
                <c:pt idx="1085" formatCode="General">
                  <c:v>109</c:v>
                </c:pt>
                <c:pt idx="1086" formatCode="General">
                  <c:v>108</c:v>
                </c:pt>
                <c:pt idx="1087" formatCode="General">
                  <c:v>104</c:v>
                </c:pt>
                <c:pt idx="1088" formatCode="General">
                  <c:v>103</c:v>
                </c:pt>
                <c:pt idx="1089" formatCode="General">
                  <c:v>109</c:v>
                </c:pt>
                <c:pt idx="1090" formatCode="General">
                  <c:v>107</c:v>
                </c:pt>
                <c:pt idx="1091" formatCode="General">
                  <c:v>108</c:v>
                </c:pt>
                <c:pt idx="1092" formatCode="General">
                  <c:v>125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121</c:v>
                </c:pt>
                <c:pt idx="1096" formatCode="General">
                  <c:v>125</c:v>
                </c:pt>
                <c:pt idx="1097" formatCode="General">
                  <c:v>46.25</c:v>
                </c:pt>
                <c:pt idx="1098" formatCode="General">
                  <c:v>138</c:v>
                </c:pt>
                <c:pt idx="1099" formatCode="General">
                  <c:v>57.282051282051285</c:v>
                </c:pt>
                <c:pt idx="1100" formatCode="General">
                  <c:v>109</c:v>
                </c:pt>
                <c:pt idx="1101" formatCode="General">
                  <c:v>137</c:v>
                </c:pt>
                <c:pt idx="1102" formatCode="General">
                  <c:v>76.128205128205124</c:v>
                </c:pt>
                <c:pt idx="1103" formatCode="General">
                  <c:v>68.589743589743591</c:v>
                </c:pt>
                <c:pt idx="1104" formatCode="General">
                  <c:v>103</c:v>
                </c:pt>
                <c:pt idx="1105" formatCode="General">
                  <c:v>100</c:v>
                </c:pt>
                <c:pt idx="1106" formatCode="General">
                  <c:v>145</c:v>
                </c:pt>
                <c:pt idx="1107" formatCode="General">
                  <c:v>188</c:v>
                </c:pt>
                <c:pt idx="1108" formatCode="General">
                  <c:v>154</c:v>
                </c:pt>
                <c:pt idx="1109" formatCode="General">
                  <c:v>251</c:v>
                </c:pt>
                <c:pt idx="1110" formatCode="General">
                  <c:v>240</c:v>
                </c:pt>
                <c:pt idx="1111" formatCode="General">
                  <c:v>162</c:v>
                </c:pt>
                <c:pt idx="1112" formatCode="General">
                  <c:v>93.717948717948715</c:v>
                </c:pt>
                <c:pt idx="1113" formatCode="General">
                  <c:v>0</c:v>
                </c:pt>
                <c:pt idx="1114" formatCode="General">
                  <c:v>131</c:v>
                </c:pt>
                <c:pt idx="1115" formatCode="General">
                  <c:v>0</c:v>
                </c:pt>
                <c:pt idx="1116" formatCode="General">
                  <c:v>79.897435897435898</c:v>
                </c:pt>
                <c:pt idx="1117" formatCode="General">
                  <c:v>119</c:v>
                </c:pt>
                <c:pt idx="1118" formatCode="General">
                  <c:v>58.53846153846154</c:v>
                </c:pt>
                <c:pt idx="1119" formatCode="General">
                  <c:v>129</c:v>
                </c:pt>
                <c:pt idx="1120" formatCode="General">
                  <c:v>115</c:v>
                </c:pt>
                <c:pt idx="1121" formatCode="General">
                  <c:v>31.25</c:v>
                </c:pt>
                <c:pt idx="1122" formatCode="General">
                  <c:v>93.717948717948715</c:v>
                </c:pt>
                <c:pt idx="1123" formatCode="General">
                  <c:v>0</c:v>
                </c:pt>
                <c:pt idx="1124" formatCode="General">
                  <c:v>93.717948717948715</c:v>
                </c:pt>
                <c:pt idx="1125" formatCode="General">
                  <c:v>52.256410256410255</c:v>
                </c:pt>
                <c:pt idx="1126" formatCode="General">
                  <c:v>45</c:v>
                </c:pt>
                <c:pt idx="1127" formatCode="General">
                  <c:v>59.794871794871796</c:v>
                </c:pt>
                <c:pt idx="1128" formatCode="General">
                  <c:v>112</c:v>
                </c:pt>
                <c:pt idx="1129" formatCode="General">
                  <c:v>45</c:v>
                </c:pt>
                <c:pt idx="1130" formatCode="General">
                  <c:v>154</c:v>
                </c:pt>
                <c:pt idx="1131" formatCode="General">
                  <c:v>56.025641025641022</c:v>
                </c:pt>
                <c:pt idx="1132" formatCode="General">
                  <c:v>51</c:v>
                </c:pt>
                <c:pt idx="1133" formatCode="General">
                  <c:v>57.282051282051285</c:v>
                </c:pt>
                <c:pt idx="1134" formatCode="General">
                  <c:v>74.871794871794876</c:v>
                </c:pt>
                <c:pt idx="1135" formatCode="General">
                  <c:v>59.794871794871796</c:v>
                </c:pt>
                <c:pt idx="1136" formatCode="General">
                  <c:v>54.769230769230766</c:v>
                </c:pt>
                <c:pt idx="1137" formatCode="General">
                  <c:v>58.53846153846154</c:v>
                </c:pt>
                <c:pt idx="1138" formatCode="General">
                  <c:v>31.25</c:v>
                </c:pt>
                <c:pt idx="1139" formatCode="General">
                  <c:v>68.589743589743591</c:v>
                </c:pt>
                <c:pt idx="1140" formatCode="General">
                  <c:v>59.794871794871796</c:v>
                </c:pt>
                <c:pt idx="1141" formatCode="General">
                  <c:v>46.25</c:v>
                </c:pt>
                <c:pt idx="1142" formatCode="General">
                  <c:v>178</c:v>
                </c:pt>
                <c:pt idx="1143" formatCode="General">
                  <c:v>110</c:v>
                </c:pt>
                <c:pt idx="1144" formatCode="General">
                  <c:v>145</c:v>
                </c:pt>
                <c:pt idx="1145" formatCode="General">
                  <c:v>117</c:v>
                </c:pt>
                <c:pt idx="1146" formatCode="General">
                  <c:v>110</c:v>
                </c:pt>
                <c:pt idx="1147" formatCode="General">
                  <c:v>69.84615384615384</c:v>
                </c:pt>
                <c:pt idx="1148" formatCode="General">
                  <c:v>123</c:v>
                </c:pt>
                <c:pt idx="1149" formatCode="General">
                  <c:v>145</c:v>
                </c:pt>
                <c:pt idx="1150" formatCode="General">
                  <c:v>110</c:v>
                </c:pt>
                <c:pt idx="1151" formatCode="General">
                  <c:v>113</c:v>
                </c:pt>
                <c:pt idx="1152" formatCode="General">
                  <c:v>105</c:v>
                </c:pt>
                <c:pt idx="1153" formatCode="General">
                  <c:v>79.897435897435898</c:v>
                </c:pt>
                <c:pt idx="1154" formatCode="General">
                  <c:v>139</c:v>
                </c:pt>
                <c:pt idx="1155" formatCode="General">
                  <c:v>148</c:v>
                </c:pt>
                <c:pt idx="1156" formatCode="General">
                  <c:v>128</c:v>
                </c:pt>
                <c:pt idx="1157" formatCode="General">
                  <c:v>103</c:v>
                </c:pt>
                <c:pt idx="1158" formatCode="General">
                  <c:v>0</c:v>
                </c:pt>
                <c:pt idx="1159" formatCode="General">
                  <c:v>125</c:v>
                </c:pt>
                <c:pt idx="1160" formatCode="General">
                  <c:v>123</c:v>
                </c:pt>
                <c:pt idx="1161" formatCode="General">
                  <c:v>124</c:v>
                </c:pt>
                <c:pt idx="1162" formatCode="General">
                  <c:v>138</c:v>
                </c:pt>
                <c:pt idx="1163" formatCode="General">
                  <c:v>117</c:v>
                </c:pt>
                <c:pt idx="1164" formatCode="General">
                  <c:v>97.487179487179489</c:v>
                </c:pt>
                <c:pt idx="1165" formatCode="General">
                  <c:v>183</c:v>
                </c:pt>
                <c:pt idx="1166" formatCode="General">
                  <c:v>0</c:v>
                </c:pt>
                <c:pt idx="1167" formatCode="General">
                  <c:v>127</c:v>
                </c:pt>
                <c:pt idx="1168" formatCode="General">
                  <c:v>110</c:v>
                </c:pt>
                <c:pt idx="1169" formatCode="General">
                  <c:v>187</c:v>
                </c:pt>
                <c:pt idx="1170" formatCode="General">
                  <c:v>97.487179487179489</c:v>
                </c:pt>
                <c:pt idx="1171" formatCode="General">
                  <c:v>145</c:v>
                </c:pt>
                <c:pt idx="1172" formatCode="General">
                  <c:v>122</c:v>
                </c:pt>
                <c:pt idx="1173" formatCode="General">
                  <c:v>119</c:v>
                </c:pt>
                <c:pt idx="1174" formatCode="General">
                  <c:v>0</c:v>
                </c:pt>
                <c:pt idx="1175" formatCode="General">
                  <c:v>96.230769230769226</c:v>
                </c:pt>
                <c:pt idx="1176" formatCode="General">
                  <c:v>92.461538461538453</c:v>
                </c:pt>
                <c:pt idx="1177" formatCode="General">
                  <c:v>0</c:v>
                </c:pt>
                <c:pt idx="1178" formatCode="General">
                  <c:v>137</c:v>
                </c:pt>
                <c:pt idx="1179" formatCode="General">
                  <c:v>127</c:v>
                </c:pt>
                <c:pt idx="1180" formatCode="General">
                  <c:v>0</c:v>
                </c:pt>
                <c:pt idx="1181" formatCode="General">
                  <c:v>142</c:v>
                </c:pt>
                <c:pt idx="1182" formatCode="General">
                  <c:v>45</c:v>
                </c:pt>
                <c:pt idx="1183" formatCode="General">
                  <c:v>45</c:v>
                </c:pt>
                <c:pt idx="1184" formatCode="General">
                  <c:v>32.5</c:v>
                </c:pt>
                <c:pt idx="1185" formatCode="General">
                  <c:v>73.615384615384613</c:v>
                </c:pt>
                <c:pt idx="1186" formatCode="General">
                  <c:v>37.5</c:v>
                </c:pt>
                <c:pt idx="1187" formatCode="General">
                  <c:v>104</c:v>
                </c:pt>
                <c:pt idx="1188" formatCode="General">
                  <c:v>54.769230769230766</c:v>
                </c:pt>
                <c:pt idx="1189" formatCode="General">
                  <c:v>42.5</c:v>
                </c:pt>
                <c:pt idx="1190" formatCode="General">
                  <c:v>41.25</c:v>
                </c:pt>
                <c:pt idx="1191" formatCode="General">
                  <c:v>52.256410256410255</c:v>
                </c:pt>
                <c:pt idx="1192" formatCode="General">
                  <c:v>142</c:v>
                </c:pt>
                <c:pt idx="1193" formatCode="General">
                  <c:v>113</c:v>
                </c:pt>
                <c:pt idx="1194" formatCode="General">
                  <c:v>122</c:v>
                </c:pt>
                <c:pt idx="1195" formatCode="General">
                  <c:v>102</c:v>
                </c:pt>
                <c:pt idx="1196" formatCode="General">
                  <c:v>67.333333333333329</c:v>
                </c:pt>
                <c:pt idx="1197" formatCode="General">
                  <c:v>101</c:v>
                </c:pt>
                <c:pt idx="1198" formatCode="General">
                  <c:v>101</c:v>
                </c:pt>
                <c:pt idx="1199" formatCode="General">
                  <c:v>0</c:v>
                </c:pt>
                <c:pt idx="1200" formatCode="General">
                  <c:v>120</c:v>
                </c:pt>
                <c:pt idx="1201" formatCode="General">
                  <c:v>108</c:v>
                </c:pt>
                <c:pt idx="1202" formatCode="General">
                  <c:v>128</c:v>
                </c:pt>
                <c:pt idx="1203" formatCode="General">
                  <c:v>114</c:v>
                </c:pt>
                <c:pt idx="1204" formatCode="General">
                  <c:v>62.307692307692307</c:v>
                </c:pt>
                <c:pt idx="1205" formatCode="General">
                  <c:v>0</c:v>
                </c:pt>
                <c:pt idx="1206" formatCode="General">
                  <c:v>120</c:v>
                </c:pt>
                <c:pt idx="1207" formatCode="General">
                  <c:v>96.230769230769226</c:v>
                </c:pt>
                <c:pt idx="1208" formatCode="General">
                  <c:v>155</c:v>
                </c:pt>
                <c:pt idx="1209" formatCode="General">
                  <c:v>43.75</c:v>
                </c:pt>
                <c:pt idx="1210" formatCode="General">
                  <c:v>168</c:v>
                </c:pt>
                <c:pt idx="1211" formatCode="General">
                  <c:v>0</c:v>
                </c:pt>
                <c:pt idx="1212" formatCode="General">
                  <c:v>178</c:v>
                </c:pt>
                <c:pt idx="1213" formatCode="General">
                  <c:v>116</c:v>
                </c:pt>
                <c:pt idx="1214" formatCode="General">
                  <c:v>110</c:v>
                </c:pt>
                <c:pt idx="1215" formatCode="General">
                  <c:v>150</c:v>
                </c:pt>
                <c:pt idx="1216" formatCode="General">
                  <c:v>89.948717948717956</c:v>
                </c:pt>
                <c:pt idx="1217" formatCode="General">
                  <c:v>171</c:v>
                </c:pt>
                <c:pt idx="1218" formatCode="General">
                  <c:v>142</c:v>
                </c:pt>
                <c:pt idx="1219" formatCode="General">
                  <c:v>159</c:v>
                </c:pt>
                <c:pt idx="1220" formatCode="General">
                  <c:v>103</c:v>
                </c:pt>
                <c:pt idx="1221" formatCode="General">
                  <c:v>96.230769230769226</c:v>
                </c:pt>
                <c:pt idx="1222" formatCode="General">
                  <c:v>130</c:v>
                </c:pt>
                <c:pt idx="1223" formatCode="General">
                  <c:v>120</c:v>
                </c:pt>
                <c:pt idx="1224" formatCode="General">
                  <c:v>200</c:v>
                </c:pt>
                <c:pt idx="1225" formatCode="General">
                  <c:v>191</c:v>
                </c:pt>
                <c:pt idx="1226" formatCode="General">
                  <c:v>172</c:v>
                </c:pt>
                <c:pt idx="1227" formatCode="General">
                  <c:v>154</c:v>
                </c:pt>
                <c:pt idx="1228" formatCode="General">
                  <c:v>176</c:v>
                </c:pt>
                <c:pt idx="1229" formatCode="General">
                  <c:v>0</c:v>
                </c:pt>
                <c:pt idx="1230" formatCode="General">
                  <c:v>73.615384615384613</c:v>
                </c:pt>
                <c:pt idx="1231" formatCode="General">
                  <c:v>58.53846153846154</c:v>
                </c:pt>
                <c:pt idx="1232" formatCode="General">
                  <c:v>69.84615384615384</c:v>
                </c:pt>
                <c:pt idx="1233" formatCode="General">
                  <c:v>79.897435897435898</c:v>
                </c:pt>
                <c:pt idx="1234" formatCode="General">
                  <c:v>61.051282051282051</c:v>
                </c:pt>
                <c:pt idx="1235" formatCode="General">
                  <c:v>67.333333333333329</c:v>
                </c:pt>
                <c:pt idx="1236" formatCode="General">
                  <c:v>105</c:v>
                </c:pt>
                <c:pt idx="1237" formatCode="General">
                  <c:v>111</c:v>
                </c:pt>
                <c:pt idx="1238" formatCode="General">
                  <c:v>0</c:v>
                </c:pt>
                <c:pt idx="1239" formatCode="General">
                  <c:v>113</c:v>
                </c:pt>
                <c:pt idx="1240" formatCode="General">
                  <c:v>79.897435897435898</c:v>
                </c:pt>
                <c:pt idx="1241" formatCode="General">
                  <c:v>74.871794871794876</c:v>
                </c:pt>
                <c:pt idx="1242" formatCode="General">
                  <c:v>126</c:v>
                </c:pt>
                <c:pt idx="1243" formatCode="General">
                  <c:v>0</c:v>
                </c:pt>
                <c:pt idx="1244" formatCode="General">
                  <c:v>105</c:v>
                </c:pt>
                <c:pt idx="1245" formatCode="General">
                  <c:v>83.666666666666657</c:v>
                </c:pt>
                <c:pt idx="1246" formatCode="General">
                  <c:v>83.666666666666657</c:v>
                </c:pt>
                <c:pt idx="1247" formatCode="General">
                  <c:v>87.435897435897431</c:v>
                </c:pt>
                <c:pt idx="1248" formatCode="General">
                  <c:v>72.358974358974365</c:v>
                </c:pt>
                <c:pt idx="1249" formatCode="General">
                  <c:v>0</c:v>
                </c:pt>
                <c:pt idx="1250" formatCode="General">
                  <c:v>206</c:v>
                </c:pt>
                <c:pt idx="1251" formatCode="General">
                  <c:v>0</c:v>
                </c:pt>
                <c:pt idx="1252" formatCode="General">
                  <c:v>270</c:v>
                </c:pt>
                <c:pt idx="1253" formatCode="General">
                  <c:v>156</c:v>
                </c:pt>
                <c:pt idx="1254" formatCode="General">
                  <c:v>260</c:v>
                </c:pt>
                <c:pt idx="1255" formatCode="General">
                  <c:v>214</c:v>
                </c:pt>
                <c:pt idx="1256" formatCode="General">
                  <c:v>280</c:v>
                </c:pt>
                <c:pt idx="1257" formatCode="General">
                  <c:v>159</c:v>
                </c:pt>
                <c:pt idx="1258" formatCode="General">
                  <c:v>139</c:v>
                </c:pt>
                <c:pt idx="1259" formatCode="General">
                  <c:v>221</c:v>
                </c:pt>
                <c:pt idx="1260" formatCode="General">
                  <c:v>187</c:v>
                </c:pt>
                <c:pt idx="1261" formatCode="General">
                  <c:v>189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188</c:v>
                </c:pt>
                <c:pt idx="1265" formatCode="General">
                  <c:v>174</c:v>
                </c:pt>
                <c:pt idx="1266" formatCode="General">
                  <c:v>177</c:v>
                </c:pt>
                <c:pt idx="1267" formatCode="General">
                  <c:v>0</c:v>
                </c:pt>
                <c:pt idx="1268" formatCode="General">
                  <c:v>139</c:v>
                </c:pt>
                <c:pt idx="1269" formatCode="General">
                  <c:v>165</c:v>
                </c:pt>
                <c:pt idx="1270" formatCode="General">
                  <c:v>208</c:v>
                </c:pt>
                <c:pt idx="1271" formatCode="General">
                  <c:v>158</c:v>
                </c:pt>
                <c:pt idx="1272" formatCode="General">
                  <c:v>143</c:v>
                </c:pt>
                <c:pt idx="1273" formatCode="General">
                  <c:v>127</c:v>
                </c:pt>
                <c:pt idx="1274" formatCode="General">
                  <c:v>141</c:v>
                </c:pt>
                <c:pt idx="1275" formatCode="General">
                  <c:v>145</c:v>
                </c:pt>
                <c:pt idx="1276" formatCode="General">
                  <c:v>117</c:v>
                </c:pt>
                <c:pt idx="1277" formatCode="General">
                  <c:v>133</c:v>
                </c:pt>
                <c:pt idx="1278" formatCode="General">
                  <c:v>121</c:v>
                </c:pt>
                <c:pt idx="1279" formatCode="General">
                  <c:v>107</c:v>
                </c:pt>
                <c:pt idx="1280" formatCode="General">
                  <c:v>143</c:v>
                </c:pt>
                <c:pt idx="1281" formatCode="General">
                  <c:v>125</c:v>
                </c:pt>
                <c:pt idx="1282" formatCode="General">
                  <c:v>134</c:v>
                </c:pt>
                <c:pt idx="1283" formatCode="General">
                  <c:v>0</c:v>
                </c:pt>
                <c:pt idx="1284" formatCode="General">
                  <c:v>110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8-4B4C-A73E-654C448D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64752"/>
        <c:axId val="1133763920"/>
      </c:scatterChart>
      <c:valAx>
        <c:axId val="1133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3920"/>
        <c:crosses val="autoZero"/>
        <c:crossBetween val="midCat"/>
      </c:valAx>
      <c:valAx>
        <c:axId val="113376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176212</xdr:rowOff>
    </xdr:from>
    <xdr:to>
      <xdr:col>14</xdr:col>
      <xdr:colOff>400050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34088-9EC1-872E-AAFE-DCEFA877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781049</xdr:colOff>
      <xdr:row>3</xdr:row>
      <xdr:rowOff>176211</xdr:rowOff>
    </xdr:from>
    <xdr:to>
      <xdr:col>19</xdr:col>
      <xdr:colOff>266700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3AAEE-395A-9B1A-41D6-889AC51A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942974</xdr:colOff>
      <xdr:row>3</xdr:row>
      <xdr:rowOff>23811</xdr:rowOff>
    </xdr:from>
    <xdr:to>
      <xdr:col>14</xdr:col>
      <xdr:colOff>276225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C8D7B-9A89-E5DA-A286-D944751F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92E9E-AFF0-4ECB-B3B6-F514A2D5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</xdr:row>
      <xdr:rowOff>180975</xdr:rowOff>
    </xdr:from>
    <xdr:to>
      <xdr:col>16</xdr:col>
      <xdr:colOff>295275</xdr:colOff>
      <xdr:row>18</xdr:row>
      <xdr:rowOff>66675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8CF450-3501-4870-1D5F-31E1BDB9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502502</xdr:colOff>
      <xdr:row>3</xdr:row>
      <xdr:rowOff>183762</xdr:rowOff>
    </xdr:from>
    <xdr:to>
      <xdr:col>24</xdr:col>
      <xdr:colOff>197702</xdr:colOff>
      <xdr:row>18</xdr:row>
      <xdr:rowOff>74108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AFF2FFF2-AF76-3EF2-7914-7E06AF091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iddhi" refreshedDate="44956.595278935187" createdVersion="8" refreshedVersion="8" minRefreshableVersion="3" recordCount="1290" xr:uid="{1AD5B493-4000-44DB-A65E-990BD487F796}">
  <cacheSource type="worksheet">
    <worksheetSource ref="C2:L1292" sheet="Aggregated Data"/>
  </cacheSource>
  <cacheFields count="10">
    <cacheField name="State" numFmtId="0">
      <sharedItems count="34">
        <s v="Andhra Pradesh"/>
        <s v="Arunachal Pradesh"/>
        <s v="Assam"/>
        <s v="Bihar"/>
        <s v="Chandigarh"/>
        <s v="Chattisgarh"/>
        <s v="Dadra &amp; Nagar 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rissa"/>
        <s v="Puducherry"/>
        <s v="Punjab"/>
        <s v="Rajasthan"/>
        <s v="Sikkim"/>
        <s v="Tamilnadu"/>
        <s v="Telangana"/>
        <s v="Tripura"/>
        <s v="Uttar Pradesh"/>
        <s v="Uttarakhand"/>
        <s v="West Bengal"/>
      </sharedItems>
    </cacheField>
    <cacheField name="Cities" numFmtId="0">
      <sharedItems count="258">
        <s v="Anatapur"/>
        <s v="Chitoor"/>
        <s v="Eluru"/>
        <s v="Guntur"/>
        <s v="Kadapa"/>
        <s v="Kakinada"/>
        <s v="Kurnool"/>
        <s v="Nellore"/>
        <s v="Rajahmundry"/>
        <s v="Srikakulam"/>
        <s v="Tirupati"/>
        <s v="Vijaywada"/>
        <s v="Vishakhapatna"/>
        <s v="Vizianagaram"/>
        <s v="Itnagar"/>
        <s v="Naharlagun"/>
        <s v="Bongaigaon"/>
        <s v="Daranga"/>
        <s v="Dibrugarh"/>
        <s v="Golaghat"/>
        <s v="Guwahati"/>
        <s v="Lakhimpur"/>
        <s v="Margherita"/>
        <s v="Nagaon"/>
        <s v="Nalbari"/>
        <s v="Sibsagar"/>
        <s v="Silchar"/>
        <s v="Tezpur"/>
        <s v="Tinsukia"/>
        <s v="Patna"/>
        <s v="Chandigarh"/>
        <s v="Bhillai"/>
        <s v="Bilaspur"/>
        <s v="Korba"/>
        <s v="Raipur"/>
        <s v="Silvassa"/>
        <s v="Daman"/>
        <s v="Delhi"/>
        <s v="Amona"/>
        <s v="Assanora"/>
        <s v="Bicholim"/>
        <s v="Codli"/>
        <s v="cuncolim"/>
        <s v="Curchorem"/>
        <s v="Honda"/>
        <s v="Kundaim"/>
        <s v="Mapusa"/>
        <s v="Margao"/>
        <s v="Marmagao"/>
        <s v="Panaji"/>
        <s v="Ponda "/>
        <s v="Sanguem"/>
        <s v="Tilamol"/>
        <s v="Usgao"/>
        <s v="Vasco"/>
        <s v="Ahmedabad"/>
        <s v="Anklesvar"/>
        <s v="Jamnagar"/>
        <s v="Rajkot"/>
        <s v="Surat"/>
        <s v="Vadodara"/>
        <s v="Vapi"/>
        <s v="Faridabad"/>
        <s v="Hissar"/>
        <s v="Yamunanagar"/>
        <s v="Baddi"/>
        <s v="Damtal"/>
        <s v="Dharamshala"/>
        <s v="Kala Amb"/>
        <s v="Manali"/>
        <s v="Nalagarh"/>
        <s v="Paonta Sahib"/>
        <s v="Parwanoo"/>
        <s v="Shimla"/>
        <s v="Sunder Nagar"/>
        <s v="Una"/>
        <s v="Jammu"/>
        <s v="Dhanbad"/>
        <s v="Jamshedpur"/>
        <s v="Jharia"/>
        <s v="Ranchi"/>
        <s v="Saraikela"/>
        <s v="Kharsawan"/>
        <s v="Sindri"/>
        <s v="West"/>
        <s v="Bagalkote "/>
        <s v="Bangalore"/>
        <s v="Belgaum"/>
        <s v="Bidar"/>
        <s v="Bijapur"/>
        <s v="Chitradurga"/>
        <s v="Devanagere"/>
        <s v="Gulburga"/>
        <s v="Hassan"/>
        <s v="Hubli-Dharwad"/>
        <s v="Karwar"/>
        <s v="Kolar "/>
        <s v="Mandya"/>
        <s v="Mangalore"/>
        <s v="Mysore"/>
        <s v="Raichur"/>
        <s v="Shimaga"/>
        <s v="Timukuru"/>
        <s v="Alappuzha"/>
        <s v="Kochi"/>
        <s v="Kollam"/>
        <s v="Kottayam"/>
        <s v="Kozhikode"/>
        <s v="Malapuram"/>
        <s v="Palakkad"/>
        <s v="Pathanamthitt a"/>
        <s v="Thiruvanantha puram"/>
        <s v="Thissur"/>
        <s v="Wayanad"/>
        <s v="Bhopal"/>
        <s v="Dewas"/>
        <s v="Gwalior"/>
        <s v="Indore"/>
        <s v="Jabalpur"/>
        <s v="Nagda"/>
        <s v="Sagar"/>
        <s v="Satna"/>
        <s v="Singrauli"/>
        <s v="Ujjain"/>
        <s v="Chhindwara"/>
        <s v="Amlai"/>
        <s v="Prithampur"/>
        <s v="Akola"/>
        <s v="Amravati"/>
        <s v="Aurangabad"/>
        <s v="Badlapur"/>
        <s v="Chandrapur"/>
        <s v="Dombivali/Am bernath"/>
        <s v="Jalgaon"/>
        <s v="Jalna"/>
        <s v="Kolhapur"/>
        <s v="Latur"/>
        <s v="Lote"/>
        <s v="Mahad"/>
        <s v="Mumbai"/>
        <s v="Nagpur"/>
        <s v="Nanded"/>
        <s v="Nashik"/>
        <s v="Navi Mumbai"/>
        <s v="PimpriChinchw ad"/>
        <s v="Pune"/>
        <s v="Roha"/>
        <s v="Sangli"/>
        <s v="Solapur"/>
        <s v="Tarapur"/>
        <s v="Thane"/>
        <s v="Ulhasnagar"/>
        <s v="Imphal"/>
        <s v="Byrnihat"/>
        <s v="Dawki"/>
        <s v="khliehriat"/>
        <s v="Nongstoin"/>
        <s v="Shillong"/>
        <s v="Tura"/>
        <s v="Umiam"/>
        <s v="Aizawl"/>
        <s v="Champhai"/>
        <s v="Kolasib"/>
        <s v="Lunglei"/>
        <s v="Dimapur"/>
        <s v="Kohima"/>
        <s v="Angul"/>
        <s v="Balasore"/>
        <s v="Berhampur"/>
        <s v="Bhubneshwar"/>
        <s v="Cuttack"/>
        <s v="Jharsuguda"/>
        <s v="Kalinga Nagar"/>
        <s v="Konark"/>
        <s v="Paradeep"/>
        <s v="Puri"/>
        <s v="Rayagada"/>
        <s v="Rourkela"/>
        <s v="Sambalpur"/>
        <s v="Talcher"/>
        <s v="Puducherry"/>
        <s v="Karaikal"/>
        <s v="Amritsar"/>
        <s v="Batala"/>
        <s v="Bhatinda"/>
        <s v="Dera Bassi"/>
        <s v="Faridkot"/>
        <s v="Gobindgarh"/>
        <s v="Hoshiarpur"/>
        <s v="Jalandhar"/>
        <s v="Khanna"/>
        <s v="Ludhiana"/>
        <s v="Naya Nangal"/>
        <s v="Pathankot/Der a Baba"/>
        <s v="Patiala"/>
        <s v="Sangrur"/>
        <s v="Alwar"/>
        <s v="Jaipur"/>
        <s v="Jodhpur"/>
        <s v="Kota"/>
        <s v="Udaipur"/>
        <s v="Gangtok"/>
        <s v="Chennai"/>
        <s v="Coimbatore"/>
        <s v="cuddalore"/>
        <s v="Madurai"/>
        <s v="Mettur"/>
        <s v="Salem"/>
        <s v="Trichy"/>
        <s v="Tuticorin"/>
        <s v="Adilabad"/>
        <s v="Hydrabad"/>
        <s v="Karimnagar"/>
        <s v="Khammam"/>
        <s v="Kothur"/>
        <s v="Nalgonda"/>
        <s v="nizamabad"/>
        <s v="Patencheru"/>
        <s v="Prakasam"/>
        <s v="Ramagundam"/>
        <s v="Sangareddy"/>
        <s v="Warangal"/>
        <s v="Agartala"/>
        <s v="Agra"/>
        <s v="Allahabad"/>
        <s v="Anpara"/>
        <s v="Bareily"/>
        <s v="Firozabad"/>
        <s v="Gajraula"/>
        <s v="Ghaziabad"/>
        <s v="Gorakpur"/>
        <s v="Jhansi"/>
        <s v="Kanpur"/>
        <s v="Khurja"/>
        <s v="Lucknow"/>
        <s v="Mathura"/>
        <s v="Meerut"/>
        <s v="Muradabad"/>
        <s v="Noida"/>
        <s v="Raebareli"/>
        <s v="Saharanpur"/>
        <s v="Unnao"/>
        <s v="Varanasi"/>
        <s v="Dehradun"/>
        <s v="Haldwani"/>
        <s v="Haridwar"/>
        <s v="Kashipur"/>
        <s v="Rishikesh"/>
        <s v="Rudrapur"/>
        <s v="Asansol"/>
        <s v="Barrackpore"/>
        <s v="Durgapur"/>
        <s v="Haldia"/>
        <s v="Howrah"/>
        <s v="Kolkata"/>
        <s v="Raniganj"/>
        <s v="Sankrail"/>
        <s v="South"/>
      </sharedItems>
    </cacheField>
    <cacheField name="Years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SO2" numFmtId="0">
      <sharedItems containsSemiMixedTypes="0" containsString="0" containsNumber="1" containsInteger="1" minValue="0" maxValue="74"/>
    </cacheField>
    <cacheField name="NO2" numFmtId="0">
      <sharedItems containsSemiMixedTypes="0" containsString="0" containsNumber="1" containsInteger="1" minValue="0" maxValue="87"/>
    </cacheField>
    <cacheField name="PM10" numFmtId="0">
      <sharedItems containsSemiMixedTypes="0" containsString="0" containsNumber="1" containsInteger="1" minValue="0" maxValue="329"/>
    </cacheField>
    <cacheField name="SI SO2" numFmtId="0">
      <sharedItems containsSemiMixedTypes="0" containsString="0" containsNumber="1" minValue="0" maxValue="92.461538461538453"/>
    </cacheField>
    <cacheField name="SI NO2" numFmtId="0">
      <sharedItems containsSemiMixedTypes="0" containsString="0" containsNumber="1" minValue="0" maxValue="107"/>
    </cacheField>
    <cacheField name="SI PM10 " numFmtId="0">
      <sharedItems containsSemiMixedTypes="0" containsString="0" containsNumber="1" minValue="0" maxValue="340.93277310924373"/>
    </cacheField>
    <cacheField name="AQI" numFmtId="0">
      <sharedItems containsSemiMixedTypes="0" containsString="0" containsNumber="1" minValue="0" maxValue="340.93277310924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x v="0"/>
    <x v="0"/>
    <n v="0"/>
    <n v="0"/>
    <n v="0"/>
    <n v="0"/>
    <n v="0"/>
    <n v="0"/>
    <n v="0"/>
  </r>
  <r>
    <x v="0"/>
    <x v="1"/>
    <x v="0"/>
    <n v="4"/>
    <n v="9"/>
    <n v="39"/>
    <n v="5"/>
    <n v="11.25"/>
    <n v="48.75"/>
    <n v="48.75"/>
  </r>
  <r>
    <x v="0"/>
    <x v="2"/>
    <x v="0"/>
    <n v="0"/>
    <n v="0"/>
    <n v="0"/>
    <n v="0"/>
    <n v="0"/>
    <n v="0"/>
    <n v="0"/>
  </r>
  <r>
    <x v="0"/>
    <x v="3"/>
    <x v="0"/>
    <n v="4"/>
    <n v="10"/>
    <n v="74"/>
    <n v="5"/>
    <n v="12.5"/>
    <n v="92.461538461538453"/>
    <n v="92.461538461538453"/>
  </r>
  <r>
    <x v="0"/>
    <x v="4"/>
    <x v="0"/>
    <n v="0"/>
    <n v="0"/>
    <n v="0"/>
    <n v="0"/>
    <n v="0"/>
    <n v="0"/>
    <n v="0"/>
  </r>
  <r>
    <x v="0"/>
    <x v="5"/>
    <x v="0"/>
    <n v="4"/>
    <n v="9"/>
    <n v="59"/>
    <n v="5"/>
    <n v="11.25"/>
    <n v="73.615384615384613"/>
    <n v="73.615384615384613"/>
  </r>
  <r>
    <x v="0"/>
    <x v="6"/>
    <x v="0"/>
    <n v="4"/>
    <n v="9"/>
    <n v="82"/>
    <n v="5"/>
    <n v="11.25"/>
    <n v="102"/>
    <n v="102"/>
  </r>
  <r>
    <x v="0"/>
    <x v="7"/>
    <x v="0"/>
    <n v="4"/>
    <n v="10"/>
    <n v="63"/>
    <n v="5"/>
    <n v="12.5"/>
    <n v="78.641025641025635"/>
    <n v="78.641025641025635"/>
  </r>
  <r>
    <x v="0"/>
    <x v="8"/>
    <x v="0"/>
    <n v="0"/>
    <n v="0"/>
    <n v="0"/>
    <n v="0"/>
    <n v="0"/>
    <n v="0"/>
    <n v="0"/>
  </r>
  <r>
    <x v="0"/>
    <x v="9"/>
    <x v="0"/>
    <n v="0"/>
    <n v="0"/>
    <n v="0"/>
    <n v="0"/>
    <n v="0"/>
    <n v="0"/>
    <n v="0"/>
  </r>
  <r>
    <x v="0"/>
    <x v="10"/>
    <x v="0"/>
    <n v="4"/>
    <n v="9"/>
    <n v="37"/>
    <n v="5"/>
    <n v="11.25"/>
    <n v="46.25"/>
    <n v="46.25"/>
  </r>
  <r>
    <x v="0"/>
    <x v="11"/>
    <x v="0"/>
    <n v="6"/>
    <n v="11"/>
    <n v="90"/>
    <n v="7.5"/>
    <n v="13.75"/>
    <n v="110"/>
    <n v="110"/>
  </r>
  <r>
    <x v="0"/>
    <x v="12"/>
    <x v="0"/>
    <n v="13"/>
    <n v="20"/>
    <n v="80"/>
    <n v="16.25"/>
    <n v="25"/>
    <n v="100"/>
    <n v="100"/>
  </r>
  <r>
    <x v="0"/>
    <x v="13"/>
    <x v="0"/>
    <n v="0"/>
    <n v="0"/>
    <n v="0"/>
    <n v="0"/>
    <n v="0"/>
    <n v="0"/>
    <n v="0"/>
  </r>
  <r>
    <x v="1"/>
    <x v="14"/>
    <x v="0"/>
    <n v="0"/>
    <n v="0"/>
    <n v="0"/>
    <n v="0"/>
    <n v="0"/>
    <n v="0"/>
    <n v="0"/>
  </r>
  <r>
    <x v="1"/>
    <x v="15"/>
    <x v="0"/>
    <n v="0"/>
    <n v="0"/>
    <n v="0"/>
    <n v="0"/>
    <n v="0"/>
    <n v="0"/>
    <n v="0"/>
  </r>
  <r>
    <x v="2"/>
    <x v="16"/>
    <x v="0"/>
    <n v="6"/>
    <n v="13"/>
    <n v="53"/>
    <n v="7.5"/>
    <n v="16.25"/>
    <n v="66.07692307692308"/>
    <n v="66.07692307692308"/>
  </r>
  <r>
    <x v="2"/>
    <x v="17"/>
    <x v="0"/>
    <n v="6"/>
    <n v="14"/>
    <n v="56"/>
    <n v="7.5"/>
    <n v="17.5"/>
    <n v="69.84615384615384"/>
    <n v="69.84615384615384"/>
  </r>
  <r>
    <x v="2"/>
    <x v="18"/>
    <x v="0"/>
    <n v="6"/>
    <n v="13"/>
    <n v="42"/>
    <n v="7.5"/>
    <n v="16.25"/>
    <n v="52.256410256410255"/>
    <n v="52.256410256410255"/>
  </r>
  <r>
    <x v="2"/>
    <x v="19"/>
    <x v="0"/>
    <n v="6"/>
    <n v="15"/>
    <n v="63"/>
    <n v="7.5"/>
    <n v="18.75"/>
    <n v="78.641025641025635"/>
    <n v="78.641025641025635"/>
  </r>
  <r>
    <x v="2"/>
    <x v="20"/>
    <x v="0"/>
    <n v="6"/>
    <n v="14"/>
    <n v="93"/>
    <n v="7.5"/>
    <n v="17.5"/>
    <n v="113"/>
    <n v="113"/>
  </r>
  <r>
    <x v="2"/>
    <x v="21"/>
    <x v="0"/>
    <n v="6"/>
    <n v="13"/>
    <n v="64"/>
    <n v="7.5"/>
    <n v="16.25"/>
    <n v="79.897435897435898"/>
    <n v="79.897435897435898"/>
  </r>
  <r>
    <x v="2"/>
    <x v="22"/>
    <x v="0"/>
    <n v="9"/>
    <n v="20"/>
    <n v="53"/>
    <n v="11.25"/>
    <n v="25"/>
    <n v="66.07692307692308"/>
    <n v="66.07692307692308"/>
  </r>
  <r>
    <x v="2"/>
    <x v="23"/>
    <x v="0"/>
    <n v="6"/>
    <n v="13"/>
    <n v="86"/>
    <n v="7.5"/>
    <n v="16.25"/>
    <n v="106"/>
    <n v="106"/>
  </r>
  <r>
    <x v="2"/>
    <x v="24"/>
    <x v="0"/>
    <n v="6"/>
    <n v="15"/>
    <n v="95"/>
    <n v="7.5"/>
    <n v="18.75"/>
    <n v="115"/>
    <n v="115"/>
  </r>
  <r>
    <x v="2"/>
    <x v="25"/>
    <x v="0"/>
    <n v="6"/>
    <n v="14"/>
    <n v="99"/>
    <n v="7.5"/>
    <n v="17.5"/>
    <n v="119"/>
    <n v="119"/>
  </r>
  <r>
    <x v="2"/>
    <x v="26"/>
    <x v="0"/>
    <n v="6"/>
    <n v="14"/>
    <n v="78"/>
    <n v="7.5"/>
    <n v="17.5"/>
    <n v="97.487179487179489"/>
    <n v="97.487179487179489"/>
  </r>
  <r>
    <x v="2"/>
    <x v="27"/>
    <x v="0"/>
    <n v="5"/>
    <n v="12"/>
    <n v="60"/>
    <n v="6.25"/>
    <n v="15"/>
    <n v="74.871794871794876"/>
    <n v="74.871794871794876"/>
  </r>
  <r>
    <x v="2"/>
    <x v="28"/>
    <x v="0"/>
    <n v="6"/>
    <n v="12"/>
    <n v="56"/>
    <n v="7.5"/>
    <n v="15"/>
    <n v="69.84615384615384"/>
    <n v="69.84615384615384"/>
  </r>
  <r>
    <x v="3"/>
    <x v="29"/>
    <x v="0"/>
    <n v="5"/>
    <n v="47"/>
    <n v="174"/>
    <n v="6.25"/>
    <n v="58.53846153846154"/>
    <n v="194"/>
    <n v="194"/>
  </r>
  <r>
    <x v="4"/>
    <x v="30"/>
    <x v="0"/>
    <n v="2"/>
    <n v="16"/>
    <n v="102"/>
    <n v="2.5"/>
    <n v="20"/>
    <n v="122"/>
    <n v="122"/>
  </r>
  <r>
    <x v="5"/>
    <x v="31"/>
    <x v="0"/>
    <n v="9"/>
    <n v="22"/>
    <n v="106"/>
    <n v="11.25"/>
    <n v="27.5"/>
    <n v="126"/>
    <n v="126"/>
  </r>
  <r>
    <x v="5"/>
    <x v="32"/>
    <x v="0"/>
    <n v="8"/>
    <n v="21"/>
    <n v="0"/>
    <n v="10"/>
    <n v="26.25"/>
    <n v="0"/>
    <n v="26.25"/>
  </r>
  <r>
    <x v="5"/>
    <x v="33"/>
    <x v="0"/>
    <n v="12"/>
    <n v="20"/>
    <n v="94"/>
    <n v="15"/>
    <n v="25"/>
    <n v="114"/>
    <n v="114"/>
  </r>
  <r>
    <x v="5"/>
    <x v="34"/>
    <x v="0"/>
    <n v="14"/>
    <n v="42"/>
    <n v="293"/>
    <n v="17.5"/>
    <n v="52.256410256410255"/>
    <n v="310.98319327731093"/>
    <n v="310.98319327731093"/>
  </r>
  <r>
    <x v="6"/>
    <x v="35"/>
    <x v="0"/>
    <n v="8"/>
    <n v="19"/>
    <n v="24"/>
    <n v="10"/>
    <n v="23.75"/>
    <n v="30"/>
    <n v="30"/>
  </r>
  <r>
    <x v="7"/>
    <x v="36"/>
    <x v="0"/>
    <n v="7"/>
    <n v="20"/>
    <n v="24"/>
    <n v="8.75"/>
    <n v="25"/>
    <n v="30"/>
    <n v="30"/>
  </r>
  <r>
    <x v="8"/>
    <x v="37"/>
    <x v="0"/>
    <n v="5"/>
    <n v="57"/>
    <n v="222"/>
    <n v="6.25"/>
    <n v="71.102564102564102"/>
    <n v="242"/>
    <n v="242"/>
  </r>
  <r>
    <x v="9"/>
    <x v="38"/>
    <x v="0"/>
    <n v="11"/>
    <n v="16"/>
    <n v="79"/>
    <n v="13.75"/>
    <n v="20"/>
    <n v="98.743589743589752"/>
    <n v="98.743589743589752"/>
  </r>
  <r>
    <x v="9"/>
    <x v="39"/>
    <x v="0"/>
    <n v="9"/>
    <n v="14"/>
    <n v="78"/>
    <n v="11.25"/>
    <n v="17.5"/>
    <n v="97.487179487179489"/>
    <n v="97.487179487179489"/>
  </r>
  <r>
    <x v="9"/>
    <x v="40"/>
    <x v="0"/>
    <n v="10"/>
    <n v="16"/>
    <n v="111"/>
    <n v="12.5"/>
    <n v="20"/>
    <n v="131"/>
    <n v="131"/>
  </r>
  <r>
    <x v="9"/>
    <x v="41"/>
    <x v="0"/>
    <n v="9"/>
    <n v="15"/>
    <n v="76"/>
    <n v="11.25"/>
    <n v="18.75"/>
    <n v="94.974358974358978"/>
    <n v="94.974358974358978"/>
  </r>
  <r>
    <x v="9"/>
    <x v="42"/>
    <x v="0"/>
    <n v="0"/>
    <n v="0"/>
    <n v="0"/>
    <n v="0"/>
    <n v="0"/>
    <n v="0"/>
    <n v="0"/>
  </r>
  <r>
    <x v="9"/>
    <x v="43"/>
    <x v="0"/>
    <n v="7"/>
    <n v="16"/>
    <n v="87"/>
    <n v="8.75"/>
    <n v="20"/>
    <n v="107"/>
    <n v="107"/>
  </r>
  <r>
    <x v="9"/>
    <x v="44"/>
    <x v="0"/>
    <n v="13"/>
    <n v="19"/>
    <n v="184"/>
    <n v="16.25"/>
    <n v="23.75"/>
    <n v="204"/>
    <n v="204"/>
  </r>
  <r>
    <x v="9"/>
    <x v="45"/>
    <x v="0"/>
    <n v="0"/>
    <n v="0"/>
    <n v="0"/>
    <n v="0"/>
    <n v="0"/>
    <n v="0"/>
    <n v="0"/>
  </r>
  <r>
    <x v="9"/>
    <x v="46"/>
    <x v="0"/>
    <n v="0"/>
    <n v="0"/>
    <n v="0"/>
    <n v="0"/>
    <n v="0"/>
    <n v="0"/>
    <n v="0"/>
  </r>
  <r>
    <x v="9"/>
    <x v="47"/>
    <x v="0"/>
    <n v="15"/>
    <n v="23"/>
    <n v="90"/>
    <n v="18.75"/>
    <n v="28.75"/>
    <n v="110"/>
    <n v="110"/>
  </r>
  <r>
    <x v="9"/>
    <x v="48"/>
    <x v="0"/>
    <n v="4"/>
    <n v="19"/>
    <n v="72"/>
    <n v="5"/>
    <n v="23.75"/>
    <n v="89.948717948717956"/>
    <n v="89.948717948717956"/>
  </r>
  <r>
    <x v="9"/>
    <x v="49"/>
    <x v="0"/>
    <n v="4"/>
    <n v="17"/>
    <n v="87"/>
    <n v="5"/>
    <n v="21.25"/>
    <n v="107"/>
    <n v="107"/>
  </r>
  <r>
    <x v="9"/>
    <x v="50"/>
    <x v="0"/>
    <n v="0"/>
    <n v="0"/>
    <n v="0"/>
    <n v="0"/>
    <n v="0"/>
    <n v="0"/>
    <n v="0"/>
  </r>
  <r>
    <x v="9"/>
    <x v="51"/>
    <x v="0"/>
    <n v="0"/>
    <n v="0"/>
    <n v="0"/>
    <n v="0"/>
    <n v="0"/>
    <n v="0"/>
    <n v="0"/>
  </r>
  <r>
    <x v="9"/>
    <x v="52"/>
    <x v="0"/>
    <n v="18"/>
    <n v="25"/>
    <n v="150"/>
    <n v="22.5"/>
    <n v="31.25"/>
    <n v="170"/>
    <n v="170"/>
  </r>
  <r>
    <x v="9"/>
    <x v="53"/>
    <x v="0"/>
    <n v="15"/>
    <n v="15"/>
    <n v="125"/>
    <n v="18.75"/>
    <n v="18.75"/>
    <n v="145"/>
    <n v="145"/>
  </r>
  <r>
    <x v="9"/>
    <x v="54"/>
    <x v="0"/>
    <n v="4"/>
    <n v="18"/>
    <n v="57"/>
    <n v="5"/>
    <n v="22.5"/>
    <n v="71.102564102564102"/>
    <n v="71.102564102564102"/>
  </r>
  <r>
    <x v="10"/>
    <x v="55"/>
    <x v="0"/>
    <n v="13"/>
    <n v="25"/>
    <n v="79"/>
    <n v="16.25"/>
    <n v="31.25"/>
    <n v="98.743589743589752"/>
    <n v="98.743589743589752"/>
  </r>
  <r>
    <x v="10"/>
    <x v="56"/>
    <x v="0"/>
    <n v="16"/>
    <n v="26"/>
    <n v="91"/>
    <n v="20"/>
    <n v="32.5"/>
    <n v="111"/>
    <n v="111"/>
  </r>
  <r>
    <x v="10"/>
    <x v="57"/>
    <x v="0"/>
    <n v="12"/>
    <n v="25"/>
    <n v="104"/>
    <n v="15"/>
    <n v="31.25"/>
    <n v="124"/>
    <n v="124"/>
  </r>
  <r>
    <x v="10"/>
    <x v="58"/>
    <x v="0"/>
    <n v="13"/>
    <n v="18"/>
    <n v="98"/>
    <n v="16.25"/>
    <n v="22.5"/>
    <n v="118"/>
    <n v="118"/>
  </r>
  <r>
    <x v="10"/>
    <x v="59"/>
    <x v="0"/>
    <n v="17"/>
    <n v="26"/>
    <n v="94"/>
    <n v="21.25"/>
    <n v="32.5"/>
    <n v="114"/>
    <n v="114"/>
  </r>
  <r>
    <x v="10"/>
    <x v="60"/>
    <x v="0"/>
    <n v="17"/>
    <n v="29"/>
    <n v="88"/>
    <n v="21.25"/>
    <n v="36.25"/>
    <n v="108"/>
    <n v="108"/>
  </r>
  <r>
    <x v="10"/>
    <x v="61"/>
    <x v="0"/>
    <n v="16"/>
    <n v="25"/>
    <n v="88"/>
    <n v="20"/>
    <n v="31.25"/>
    <n v="108"/>
    <n v="108"/>
  </r>
  <r>
    <x v="11"/>
    <x v="62"/>
    <x v="0"/>
    <n v="21"/>
    <n v="44"/>
    <n v="177"/>
    <n v="26.25"/>
    <n v="54.769230769230766"/>
    <n v="197"/>
    <n v="197"/>
  </r>
  <r>
    <x v="11"/>
    <x v="63"/>
    <x v="0"/>
    <n v="5"/>
    <n v="7"/>
    <n v="101"/>
    <n v="6.25"/>
    <n v="8.75"/>
    <n v="121"/>
    <n v="121"/>
  </r>
  <r>
    <x v="11"/>
    <x v="64"/>
    <x v="0"/>
    <n v="11"/>
    <n v="26"/>
    <n v="172"/>
    <n v="13.75"/>
    <n v="32.5"/>
    <n v="192"/>
    <n v="192"/>
  </r>
  <r>
    <x v="12"/>
    <x v="65"/>
    <x v="0"/>
    <n v="3"/>
    <n v="15"/>
    <n v="98"/>
    <n v="3.75"/>
    <n v="18.75"/>
    <n v="118"/>
    <n v="118"/>
  </r>
  <r>
    <x v="12"/>
    <x v="66"/>
    <x v="0"/>
    <n v="2"/>
    <n v="10"/>
    <n v="67"/>
    <n v="2.5"/>
    <n v="12.5"/>
    <n v="83.666666666666657"/>
    <n v="83.666666666666657"/>
  </r>
  <r>
    <x v="12"/>
    <x v="67"/>
    <x v="0"/>
    <n v="0"/>
    <n v="0"/>
    <n v="0"/>
    <n v="0"/>
    <n v="0"/>
    <n v="0"/>
    <n v="0"/>
  </r>
  <r>
    <x v="12"/>
    <x v="68"/>
    <x v="0"/>
    <n v="3"/>
    <n v="16"/>
    <n v="170"/>
    <n v="3.75"/>
    <n v="20"/>
    <n v="190"/>
    <n v="190"/>
  </r>
  <r>
    <x v="12"/>
    <x v="69"/>
    <x v="0"/>
    <n v="2"/>
    <n v="9"/>
    <n v="109"/>
    <n v="2.5"/>
    <n v="11.25"/>
    <n v="129"/>
    <n v="129"/>
  </r>
  <r>
    <x v="12"/>
    <x v="70"/>
    <x v="0"/>
    <n v="2"/>
    <n v="13"/>
    <n v="89"/>
    <n v="2.5"/>
    <n v="16.25"/>
    <n v="109"/>
    <n v="109"/>
  </r>
  <r>
    <x v="12"/>
    <x v="71"/>
    <x v="0"/>
    <n v="2"/>
    <n v="8"/>
    <n v="72"/>
    <n v="2.5"/>
    <n v="10"/>
    <n v="89.948717948717956"/>
    <n v="89.948717948717956"/>
  </r>
  <r>
    <x v="12"/>
    <x v="72"/>
    <x v="0"/>
    <n v="2"/>
    <n v="9"/>
    <n v="87"/>
    <n v="2.5"/>
    <n v="11.25"/>
    <n v="107"/>
    <n v="107"/>
  </r>
  <r>
    <x v="12"/>
    <x v="73"/>
    <x v="0"/>
    <n v="3"/>
    <n v="12"/>
    <n v="54"/>
    <n v="3.75"/>
    <n v="15"/>
    <n v="67.333333333333329"/>
    <n v="67.333333333333329"/>
  </r>
  <r>
    <x v="12"/>
    <x v="74"/>
    <x v="0"/>
    <n v="2"/>
    <n v="11"/>
    <n v="85"/>
    <n v="2.5"/>
    <n v="13.75"/>
    <n v="105"/>
    <n v="105"/>
  </r>
  <r>
    <x v="12"/>
    <x v="75"/>
    <x v="0"/>
    <n v="6"/>
    <n v="17"/>
    <n v="49"/>
    <n v="7.5"/>
    <n v="21.25"/>
    <n v="61.051282051282051"/>
    <n v="61.051282051282051"/>
  </r>
  <r>
    <x v="13"/>
    <x v="76"/>
    <x v="0"/>
    <n v="5"/>
    <n v="12"/>
    <n v="107"/>
    <n v="6.25"/>
    <n v="15"/>
    <n v="127"/>
    <n v="127"/>
  </r>
  <r>
    <x v="14"/>
    <x v="77"/>
    <x v="0"/>
    <n v="16"/>
    <n v="35"/>
    <n v="202"/>
    <n v="20"/>
    <n v="43.75"/>
    <n v="222"/>
    <n v="222"/>
  </r>
  <r>
    <x v="14"/>
    <x v="78"/>
    <x v="0"/>
    <n v="36"/>
    <n v="48"/>
    <n v="152"/>
    <n v="45"/>
    <n v="59.794871794871796"/>
    <n v="172"/>
    <n v="172"/>
  </r>
  <r>
    <x v="14"/>
    <x v="79"/>
    <x v="0"/>
    <n v="16"/>
    <n v="39"/>
    <n v="223"/>
    <n v="20"/>
    <n v="48.75"/>
    <n v="243"/>
    <n v="243"/>
  </r>
  <r>
    <x v="14"/>
    <x v="80"/>
    <x v="0"/>
    <n v="18"/>
    <n v="35"/>
    <n v="170"/>
    <n v="22.5"/>
    <n v="43.75"/>
    <n v="190"/>
    <n v="190"/>
  </r>
  <r>
    <x v="14"/>
    <x v="81"/>
    <x v="0"/>
    <n v="35"/>
    <n v="45"/>
    <n v="216"/>
    <n v="43.75"/>
    <n v="56.025641025641022"/>
    <n v="236"/>
    <n v="236"/>
  </r>
  <r>
    <x v="14"/>
    <x v="82"/>
    <x v="0"/>
    <n v="0"/>
    <n v="0"/>
    <n v="0"/>
    <n v="0"/>
    <n v="0"/>
    <n v="0"/>
    <n v="0"/>
  </r>
  <r>
    <x v="14"/>
    <x v="83"/>
    <x v="0"/>
    <n v="16"/>
    <n v="33"/>
    <n v="214"/>
    <n v="20"/>
    <n v="41.25"/>
    <n v="234"/>
    <n v="234"/>
  </r>
  <r>
    <x v="14"/>
    <x v="84"/>
    <x v="0"/>
    <n v="24"/>
    <n v="34"/>
    <n v="231"/>
    <n v="30"/>
    <n v="42.5"/>
    <n v="251"/>
    <n v="251"/>
  </r>
  <r>
    <x v="15"/>
    <x v="85"/>
    <x v="0"/>
    <n v="0"/>
    <n v="0"/>
    <n v="0"/>
    <n v="0"/>
    <n v="0"/>
    <n v="0"/>
    <n v="0"/>
  </r>
  <r>
    <x v="15"/>
    <x v="86"/>
    <x v="0"/>
    <n v="16"/>
    <n v="29"/>
    <n v="94"/>
    <n v="20"/>
    <n v="36.25"/>
    <n v="114"/>
    <n v="114"/>
  </r>
  <r>
    <x v="15"/>
    <x v="87"/>
    <x v="0"/>
    <n v="2"/>
    <n v="14"/>
    <n v="41"/>
    <n v="2.5"/>
    <n v="17.5"/>
    <n v="51"/>
    <n v="51"/>
  </r>
  <r>
    <x v="15"/>
    <x v="88"/>
    <x v="0"/>
    <n v="0"/>
    <n v="0"/>
    <n v="0"/>
    <n v="0"/>
    <n v="0"/>
    <n v="0"/>
    <n v="0"/>
  </r>
  <r>
    <x v="15"/>
    <x v="89"/>
    <x v="0"/>
    <n v="0"/>
    <n v="0"/>
    <n v="0"/>
    <n v="0"/>
    <n v="0"/>
    <n v="0"/>
    <n v="0"/>
  </r>
  <r>
    <x v="15"/>
    <x v="90"/>
    <x v="0"/>
    <n v="0"/>
    <n v="0"/>
    <n v="0"/>
    <n v="0"/>
    <n v="0"/>
    <n v="0"/>
    <n v="0"/>
  </r>
  <r>
    <x v="15"/>
    <x v="91"/>
    <x v="0"/>
    <n v="10"/>
    <n v="16"/>
    <n v="67"/>
    <n v="12.5"/>
    <n v="20"/>
    <n v="83.666666666666657"/>
    <n v="83.666666666666657"/>
  </r>
  <r>
    <x v="15"/>
    <x v="92"/>
    <x v="0"/>
    <n v="4"/>
    <n v="12"/>
    <n v="63"/>
    <n v="5"/>
    <n v="15"/>
    <n v="78.641025641025635"/>
    <n v="78.641025641025635"/>
  </r>
  <r>
    <x v="15"/>
    <x v="93"/>
    <x v="0"/>
    <n v="5"/>
    <n v="24"/>
    <n v="46"/>
    <n v="6.25"/>
    <n v="30"/>
    <n v="57.282051282051285"/>
    <n v="57.282051282051285"/>
  </r>
  <r>
    <x v="15"/>
    <x v="94"/>
    <x v="0"/>
    <n v="7"/>
    <n v="13"/>
    <n v="73"/>
    <n v="8.75"/>
    <n v="16.25"/>
    <n v="91.205128205128204"/>
    <n v="91.205128205128204"/>
  </r>
  <r>
    <x v="15"/>
    <x v="95"/>
    <x v="0"/>
    <n v="0"/>
    <n v="0"/>
    <n v="0"/>
    <n v="0"/>
    <n v="0"/>
    <n v="0"/>
    <n v="0"/>
  </r>
  <r>
    <x v="15"/>
    <x v="96"/>
    <x v="0"/>
    <n v="0"/>
    <n v="0"/>
    <n v="0"/>
    <n v="0"/>
    <n v="0"/>
    <n v="0"/>
    <n v="0"/>
  </r>
  <r>
    <x v="15"/>
    <x v="97"/>
    <x v="0"/>
    <n v="11"/>
    <n v="22"/>
    <n v="43"/>
    <n v="13.75"/>
    <n v="27.5"/>
    <n v="53.512820512820511"/>
    <n v="53.512820512820511"/>
  </r>
  <r>
    <x v="15"/>
    <x v="98"/>
    <x v="0"/>
    <n v="7"/>
    <n v="8"/>
    <n v="55"/>
    <n v="8.75"/>
    <n v="10"/>
    <n v="68.589743589743591"/>
    <n v="68.589743589743591"/>
  </r>
  <r>
    <x v="15"/>
    <x v="99"/>
    <x v="0"/>
    <n v="12"/>
    <n v="22"/>
    <n v="48"/>
    <n v="15"/>
    <n v="27.5"/>
    <n v="59.794871794871796"/>
    <n v="59.794871794871796"/>
  </r>
  <r>
    <x v="15"/>
    <x v="100"/>
    <x v="0"/>
    <n v="0"/>
    <n v="0"/>
    <n v="0"/>
    <n v="0"/>
    <n v="0"/>
    <n v="0"/>
    <n v="0"/>
  </r>
  <r>
    <x v="15"/>
    <x v="101"/>
    <x v="0"/>
    <n v="0"/>
    <n v="0"/>
    <n v="0"/>
    <n v="0"/>
    <n v="0"/>
    <n v="0"/>
    <n v="0"/>
  </r>
  <r>
    <x v="15"/>
    <x v="102"/>
    <x v="0"/>
    <n v="0"/>
    <n v="0"/>
    <n v="0"/>
    <n v="0"/>
    <n v="0"/>
    <n v="0"/>
    <n v="0"/>
  </r>
  <r>
    <x v="16"/>
    <x v="103"/>
    <x v="0"/>
    <n v="2"/>
    <n v="5"/>
    <n v="41"/>
    <n v="2.5"/>
    <n v="6.25"/>
    <n v="51"/>
    <n v="51"/>
  </r>
  <r>
    <x v="16"/>
    <x v="104"/>
    <x v="0"/>
    <n v="3"/>
    <n v="13"/>
    <n v="38"/>
    <n v="3.75"/>
    <n v="16.25"/>
    <n v="47.5"/>
    <n v="47.5"/>
  </r>
  <r>
    <x v="16"/>
    <x v="105"/>
    <x v="0"/>
    <n v="4"/>
    <n v="20"/>
    <n v="53"/>
    <n v="5"/>
    <n v="25"/>
    <n v="66.07692307692308"/>
    <n v="66.07692307692308"/>
  </r>
  <r>
    <x v="16"/>
    <x v="106"/>
    <x v="0"/>
    <n v="5"/>
    <n v="17"/>
    <n v="48"/>
    <n v="6.25"/>
    <n v="21.25"/>
    <n v="59.794871794871796"/>
    <n v="59.794871794871796"/>
  </r>
  <r>
    <x v="16"/>
    <x v="107"/>
    <x v="0"/>
    <n v="2"/>
    <n v="8"/>
    <n v="47"/>
    <n v="2.5"/>
    <n v="10"/>
    <n v="58.53846153846154"/>
    <n v="58.53846153846154"/>
  </r>
  <r>
    <x v="16"/>
    <x v="108"/>
    <x v="0"/>
    <n v="2"/>
    <n v="5"/>
    <n v="30"/>
    <n v="2.5"/>
    <n v="6.25"/>
    <n v="37.5"/>
    <n v="37.5"/>
  </r>
  <r>
    <x v="16"/>
    <x v="109"/>
    <x v="0"/>
    <n v="3"/>
    <n v="9"/>
    <n v="23"/>
    <n v="3.75"/>
    <n v="11.25"/>
    <n v="28.75"/>
    <n v="28.75"/>
  </r>
  <r>
    <x v="16"/>
    <x v="110"/>
    <x v="0"/>
    <n v="2"/>
    <n v="13"/>
    <n v="22"/>
    <n v="2.5"/>
    <n v="16.25"/>
    <n v="27.5"/>
    <n v="27.5"/>
  </r>
  <r>
    <x v="16"/>
    <x v="111"/>
    <x v="0"/>
    <n v="10"/>
    <n v="23"/>
    <n v="58"/>
    <n v="12.5"/>
    <n v="28.75"/>
    <n v="72.358974358974365"/>
    <n v="72.358974358974365"/>
  </r>
  <r>
    <x v="16"/>
    <x v="112"/>
    <x v="0"/>
    <n v="2"/>
    <n v="14"/>
    <n v="33"/>
    <n v="2.5"/>
    <n v="17.5"/>
    <n v="41.25"/>
    <n v="41.25"/>
  </r>
  <r>
    <x v="16"/>
    <x v="113"/>
    <x v="0"/>
    <n v="2"/>
    <n v="12"/>
    <n v="28"/>
    <n v="2.5"/>
    <n v="15"/>
    <n v="35"/>
    <n v="35"/>
  </r>
  <r>
    <x v="17"/>
    <x v="114"/>
    <x v="0"/>
    <n v="3"/>
    <n v="17"/>
    <n v="175"/>
    <n v="3.75"/>
    <n v="21.25"/>
    <n v="195"/>
    <n v="195"/>
  </r>
  <r>
    <x v="17"/>
    <x v="115"/>
    <x v="0"/>
    <n v="21"/>
    <n v="26"/>
    <n v="84"/>
    <n v="26.25"/>
    <n v="32.5"/>
    <n v="104"/>
    <n v="104"/>
  </r>
  <r>
    <x v="17"/>
    <x v="116"/>
    <x v="0"/>
    <n v="12"/>
    <n v="20"/>
    <n v="309"/>
    <n v="15"/>
    <n v="25"/>
    <n v="324.29411764705884"/>
    <n v="324.29411764705884"/>
  </r>
  <r>
    <x v="17"/>
    <x v="117"/>
    <x v="0"/>
    <n v="12"/>
    <n v="14"/>
    <n v="142"/>
    <n v="15"/>
    <n v="17.5"/>
    <n v="162"/>
    <n v="162"/>
  </r>
  <r>
    <x v="17"/>
    <x v="118"/>
    <x v="0"/>
    <n v="2"/>
    <n v="25"/>
    <n v="73"/>
    <n v="2.5"/>
    <n v="31.25"/>
    <n v="91.205128205128204"/>
    <n v="91.205128205128204"/>
  </r>
  <r>
    <x v="17"/>
    <x v="119"/>
    <x v="0"/>
    <n v="21"/>
    <n v="26"/>
    <n v="101"/>
    <n v="26.25"/>
    <n v="32.5"/>
    <n v="121"/>
    <n v="121"/>
  </r>
  <r>
    <x v="17"/>
    <x v="120"/>
    <x v="0"/>
    <n v="4"/>
    <n v="15"/>
    <n v="77"/>
    <n v="5"/>
    <n v="18.75"/>
    <n v="96.230769230769226"/>
    <n v="96.230769230769226"/>
  </r>
  <r>
    <x v="17"/>
    <x v="121"/>
    <x v="0"/>
    <n v="3"/>
    <n v="6"/>
    <n v="99"/>
    <n v="3.75"/>
    <n v="7.5"/>
    <n v="119"/>
    <n v="119"/>
  </r>
  <r>
    <x v="17"/>
    <x v="122"/>
    <x v="0"/>
    <n v="0"/>
    <n v="0"/>
    <n v="0"/>
    <n v="0"/>
    <n v="0"/>
    <n v="0"/>
    <n v="0"/>
  </r>
  <r>
    <x v="17"/>
    <x v="123"/>
    <x v="0"/>
    <n v="14"/>
    <n v="14"/>
    <n v="98"/>
    <n v="17.5"/>
    <n v="17.5"/>
    <n v="118"/>
    <n v="118"/>
  </r>
  <r>
    <x v="17"/>
    <x v="124"/>
    <x v="0"/>
    <n v="0"/>
    <n v="0"/>
    <n v="0"/>
    <n v="0"/>
    <n v="0"/>
    <n v="0"/>
    <n v="0"/>
  </r>
  <r>
    <x v="17"/>
    <x v="125"/>
    <x v="0"/>
    <n v="0"/>
    <n v="0"/>
    <n v="0"/>
    <n v="0"/>
    <n v="0"/>
    <n v="0"/>
    <n v="0"/>
  </r>
  <r>
    <x v="17"/>
    <x v="126"/>
    <x v="0"/>
    <n v="0"/>
    <n v="0"/>
    <n v="0"/>
    <n v="0"/>
    <n v="0"/>
    <n v="0"/>
    <n v="0"/>
  </r>
  <r>
    <x v="18"/>
    <x v="127"/>
    <x v="0"/>
    <n v="8"/>
    <n v="10"/>
    <n v="137"/>
    <n v="10"/>
    <n v="12.5"/>
    <n v="157"/>
    <n v="157"/>
  </r>
  <r>
    <x v="18"/>
    <x v="128"/>
    <x v="0"/>
    <n v="11"/>
    <n v="13"/>
    <n v="100"/>
    <n v="13.75"/>
    <n v="16.25"/>
    <n v="120"/>
    <n v="120"/>
  </r>
  <r>
    <x v="18"/>
    <x v="129"/>
    <x v="0"/>
    <n v="9"/>
    <n v="31"/>
    <n v="83"/>
    <n v="11.25"/>
    <n v="38.75"/>
    <n v="103"/>
    <n v="103"/>
  </r>
  <r>
    <x v="18"/>
    <x v="130"/>
    <x v="0"/>
    <n v="39"/>
    <n v="63"/>
    <n v="105"/>
    <n v="48.75"/>
    <n v="78.641025641025635"/>
    <n v="125"/>
    <n v="125"/>
  </r>
  <r>
    <x v="18"/>
    <x v="131"/>
    <x v="0"/>
    <n v="22"/>
    <n v="28"/>
    <n v="152"/>
    <n v="27.5"/>
    <n v="35"/>
    <n v="172"/>
    <n v="172"/>
  </r>
  <r>
    <x v="18"/>
    <x v="132"/>
    <x v="0"/>
    <n v="0"/>
    <n v="0"/>
    <n v="0"/>
    <n v="0"/>
    <n v="0"/>
    <n v="0"/>
    <n v="0"/>
  </r>
  <r>
    <x v="18"/>
    <x v="133"/>
    <x v="0"/>
    <n v="17"/>
    <n v="42"/>
    <n v="118"/>
    <n v="21.25"/>
    <n v="52.256410256410255"/>
    <n v="138"/>
    <n v="138"/>
  </r>
  <r>
    <x v="18"/>
    <x v="134"/>
    <x v="0"/>
    <n v="7"/>
    <n v="25"/>
    <n v="116"/>
    <n v="8.75"/>
    <n v="31.25"/>
    <n v="136"/>
    <n v="136"/>
  </r>
  <r>
    <x v="18"/>
    <x v="135"/>
    <x v="0"/>
    <n v="16"/>
    <n v="22"/>
    <n v="86"/>
    <n v="20"/>
    <n v="27.5"/>
    <n v="106"/>
    <n v="106"/>
  </r>
  <r>
    <x v="18"/>
    <x v="136"/>
    <x v="0"/>
    <n v="6"/>
    <n v="16"/>
    <n v="116"/>
    <n v="7.5"/>
    <n v="20"/>
    <n v="136"/>
    <n v="136"/>
  </r>
  <r>
    <x v="18"/>
    <x v="137"/>
    <x v="0"/>
    <n v="43"/>
    <n v="32"/>
    <n v="86"/>
    <n v="53.512820512820511"/>
    <n v="40"/>
    <n v="106"/>
    <n v="106"/>
  </r>
  <r>
    <x v="18"/>
    <x v="138"/>
    <x v="0"/>
    <n v="22"/>
    <n v="38"/>
    <n v="207"/>
    <n v="27.5"/>
    <n v="47.5"/>
    <n v="227"/>
    <n v="227"/>
  </r>
  <r>
    <x v="18"/>
    <x v="139"/>
    <x v="0"/>
    <n v="5"/>
    <n v="35"/>
    <n v="119"/>
    <n v="6.25"/>
    <n v="43.75"/>
    <n v="139"/>
    <n v="139"/>
  </r>
  <r>
    <x v="18"/>
    <x v="140"/>
    <x v="0"/>
    <n v="8"/>
    <n v="34"/>
    <n v="106"/>
    <n v="10"/>
    <n v="42.5"/>
    <n v="126"/>
    <n v="126"/>
  </r>
  <r>
    <x v="18"/>
    <x v="141"/>
    <x v="0"/>
    <n v="28"/>
    <n v="29"/>
    <n v="39"/>
    <n v="35"/>
    <n v="36.25"/>
    <n v="48.75"/>
    <n v="48.75"/>
  </r>
  <r>
    <x v="18"/>
    <x v="142"/>
    <x v="0"/>
    <n v="25"/>
    <n v="27"/>
    <n v="101"/>
    <n v="31.25"/>
    <n v="33.75"/>
    <n v="121"/>
    <n v="121"/>
  </r>
  <r>
    <x v="18"/>
    <x v="143"/>
    <x v="0"/>
    <n v="17"/>
    <n v="44"/>
    <n v="129"/>
    <n v="21.25"/>
    <n v="54.769230769230766"/>
    <n v="149"/>
    <n v="149"/>
  </r>
  <r>
    <x v="18"/>
    <x v="144"/>
    <x v="0"/>
    <n v="0"/>
    <n v="0"/>
    <n v="0"/>
    <n v="0"/>
    <n v="0"/>
    <n v="0"/>
    <n v="0"/>
  </r>
  <r>
    <x v="18"/>
    <x v="145"/>
    <x v="0"/>
    <n v="32"/>
    <n v="58"/>
    <n v="113"/>
    <n v="40"/>
    <n v="72.358974358974365"/>
    <n v="133"/>
    <n v="133"/>
  </r>
  <r>
    <x v="18"/>
    <x v="146"/>
    <x v="0"/>
    <n v="21"/>
    <n v="35"/>
    <n v="133"/>
    <n v="26.25"/>
    <n v="43.75"/>
    <n v="153"/>
    <n v="153"/>
  </r>
  <r>
    <x v="18"/>
    <x v="147"/>
    <x v="0"/>
    <n v="10"/>
    <n v="35"/>
    <n v="76"/>
    <n v="12.5"/>
    <n v="43.75"/>
    <n v="94.974358974358978"/>
    <n v="94.974358974358978"/>
  </r>
  <r>
    <x v="18"/>
    <x v="148"/>
    <x v="0"/>
    <n v="17"/>
    <n v="35"/>
    <n v="78"/>
    <n v="21.25"/>
    <n v="43.75"/>
    <n v="97.487179487179489"/>
    <n v="97.487179487179489"/>
  </r>
  <r>
    <x v="18"/>
    <x v="149"/>
    <x v="0"/>
    <n v="0"/>
    <n v="0"/>
    <n v="0"/>
    <n v="0"/>
    <n v="0"/>
    <n v="0"/>
    <n v="0"/>
  </r>
  <r>
    <x v="18"/>
    <x v="150"/>
    <x v="0"/>
    <n v="16"/>
    <n v="13"/>
    <n v="56"/>
    <n v="20"/>
    <n v="16.25"/>
    <n v="69.84615384615384"/>
    <n v="69.84615384615384"/>
  </r>
  <r>
    <x v="18"/>
    <x v="151"/>
    <x v="0"/>
    <n v="37"/>
    <n v="67"/>
    <n v="114"/>
    <n v="46.25"/>
    <n v="83.666666666666657"/>
    <n v="134"/>
    <n v="134"/>
  </r>
  <r>
    <x v="19"/>
    <x v="152"/>
    <x v="0"/>
    <n v="0"/>
    <n v="0"/>
    <n v="0"/>
    <n v="0"/>
    <n v="0"/>
    <n v="0"/>
    <n v="0"/>
  </r>
  <r>
    <x v="20"/>
    <x v="153"/>
    <x v="0"/>
    <n v="74"/>
    <n v="17"/>
    <n v="178"/>
    <n v="92.461538461538453"/>
    <n v="21.25"/>
    <n v="198"/>
    <n v="198"/>
  </r>
  <r>
    <x v="20"/>
    <x v="154"/>
    <x v="0"/>
    <n v="3"/>
    <n v="7"/>
    <n v="63"/>
    <n v="3.75"/>
    <n v="8.75"/>
    <n v="78.641025641025635"/>
    <n v="78.641025641025635"/>
  </r>
  <r>
    <x v="20"/>
    <x v="155"/>
    <x v="0"/>
    <n v="0"/>
    <n v="0"/>
    <n v="0"/>
    <n v="0"/>
    <n v="0"/>
    <n v="0"/>
    <n v="0"/>
  </r>
  <r>
    <x v="20"/>
    <x v="156"/>
    <x v="0"/>
    <n v="0"/>
    <n v="0"/>
    <n v="0"/>
    <n v="0"/>
    <n v="0"/>
    <n v="0"/>
    <n v="0"/>
  </r>
  <r>
    <x v="20"/>
    <x v="157"/>
    <x v="0"/>
    <n v="3"/>
    <n v="10"/>
    <n v="72"/>
    <n v="3.75"/>
    <n v="12.5"/>
    <n v="89.948717948717956"/>
    <n v="89.948717948717956"/>
  </r>
  <r>
    <x v="20"/>
    <x v="158"/>
    <x v="0"/>
    <n v="2"/>
    <n v="7"/>
    <n v="59"/>
    <n v="2.5"/>
    <n v="8.75"/>
    <n v="73.615384615384613"/>
    <n v="73.615384615384613"/>
  </r>
  <r>
    <x v="20"/>
    <x v="159"/>
    <x v="0"/>
    <n v="0"/>
    <n v="0"/>
    <n v="0"/>
    <n v="0"/>
    <n v="0"/>
    <n v="0"/>
    <n v="0"/>
  </r>
  <r>
    <x v="21"/>
    <x v="160"/>
    <x v="0"/>
    <n v="2"/>
    <n v="5"/>
    <n v="46"/>
    <n v="2.5"/>
    <n v="6.25"/>
    <n v="57.282051282051285"/>
    <n v="57.282051282051285"/>
  </r>
  <r>
    <x v="21"/>
    <x v="161"/>
    <x v="0"/>
    <n v="2"/>
    <n v="5"/>
    <n v="65"/>
    <n v="2.5"/>
    <n v="6.25"/>
    <n v="81.15384615384616"/>
    <n v="81.15384615384616"/>
  </r>
  <r>
    <x v="21"/>
    <x v="162"/>
    <x v="0"/>
    <n v="2"/>
    <n v="5"/>
    <n v="94"/>
    <n v="2.5"/>
    <n v="6.25"/>
    <n v="114"/>
    <n v="114"/>
  </r>
  <r>
    <x v="21"/>
    <x v="163"/>
    <x v="0"/>
    <n v="2"/>
    <n v="5"/>
    <n v="41"/>
    <n v="2.5"/>
    <n v="6.25"/>
    <n v="51"/>
    <n v="51"/>
  </r>
  <r>
    <x v="22"/>
    <x v="164"/>
    <x v="0"/>
    <n v="2"/>
    <n v="7"/>
    <n v="88"/>
    <n v="2.5"/>
    <n v="8.75"/>
    <n v="108"/>
    <n v="108"/>
  </r>
  <r>
    <x v="22"/>
    <x v="165"/>
    <x v="0"/>
    <n v="2"/>
    <n v="5"/>
    <n v="77"/>
    <n v="2.5"/>
    <n v="6.25"/>
    <n v="96.230769230769226"/>
    <n v="96.230769230769226"/>
  </r>
  <r>
    <x v="23"/>
    <x v="166"/>
    <x v="0"/>
    <n v="7"/>
    <n v="20"/>
    <n v="106"/>
    <n v="8.75"/>
    <n v="25"/>
    <n v="126"/>
    <n v="126"/>
  </r>
  <r>
    <x v="23"/>
    <x v="167"/>
    <x v="0"/>
    <n v="2"/>
    <n v="12"/>
    <n v="76"/>
    <n v="2.5"/>
    <n v="15"/>
    <n v="94.974358974358978"/>
    <n v="94.974358974358978"/>
  </r>
  <r>
    <x v="23"/>
    <x v="168"/>
    <x v="0"/>
    <n v="2"/>
    <n v="15"/>
    <n v="75"/>
    <n v="2.5"/>
    <n v="18.75"/>
    <n v="93.717948717948715"/>
    <n v="93.717948717948715"/>
  </r>
  <r>
    <x v="23"/>
    <x v="169"/>
    <x v="0"/>
    <n v="2"/>
    <n v="25"/>
    <n v="121"/>
    <n v="2.5"/>
    <n v="31.25"/>
    <n v="141"/>
    <n v="141"/>
  </r>
  <r>
    <x v="23"/>
    <x v="170"/>
    <x v="0"/>
    <n v="2"/>
    <n v="17"/>
    <n v="70"/>
    <n v="2.5"/>
    <n v="21.25"/>
    <n v="87.435897435897431"/>
    <n v="87.435897435897431"/>
  </r>
  <r>
    <x v="23"/>
    <x v="171"/>
    <x v="0"/>
    <n v="0"/>
    <n v="0"/>
    <n v="0"/>
    <n v="0"/>
    <n v="0"/>
    <n v="0"/>
    <n v="0"/>
  </r>
  <r>
    <x v="23"/>
    <x v="172"/>
    <x v="0"/>
    <n v="0"/>
    <n v="0"/>
    <n v="0"/>
    <n v="0"/>
    <n v="0"/>
    <n v="0"/>
    <n v="0"/>
  </r>
  <r>
    <x v="23"/>
    <x v="173"/>
    <x v="0"/>
    <n v="0"/>
    <n v="0"/>
    <n v="0"/>
    <n v="0"/>
    <n v="0"/>
    <n v="0"/>
    <n v="0"/>
  </r>
  <r>
    <x v="23"/>
    <x v="174"/>
    <x v="0"/>
    <n v="0"/>
    <n v="0"/>
    <n v="0"/>
    <n v="0"/>
    <n v="0"/>
    <n v="0"/>
    <n v="0"/>
  </r>
  <r>
    <x v="23"/>
    <x v="175"/>
    <x v="0"/>
    <n v="0"/>
    <n v="0"/>
    <n v="0"/>
    <n v="0"/>
    <n v="0"/>
    <n v="0"/>
    <n v="0"/>
  </r>
  <r>
    <x v="23"/>
    <x v="176"/>
    <x v="0"/>
    <n v="3"/>
    <n v="22"/>
    <n v="58"/>
    <n v="3.75"/>
    <n v="27.5"/>
    <n v="72.358974358974365"/>
    <n v="72.358974358974365"/>
  </r>
  <r>
    <x v="23"/>
    <x v="177"/>
    <x v="0"/>
    <n v="5"/>
    <n v="11"/>
    <n v="104"/>
    <n v="6.25"/>
    <n v="13.75"/>
    <n v="124"/>
    <n v="124"/>
  </r>
  <r>
    <x v="23"/>
    <x v="178"/>
    <x v="0"/>
    <n v="4"/>
    <n v="14"/>
    <n v="52"/>
    <n v="5"/>
    <n v="17.5"/>
    <n v="64.820512820512818"/>
    <n v="64.820512820512818"/>
  </r>
  <r>
    <x v="23"/>
    <x v="179"/>
    <x v="0"/>
    <n v="9"/>
    <n v="20"/>
    <n v="109"/>
    <n v="11.25"/>
    <n v="25"/>
    <n v="129"/>
    <n v="129"/>
  </r>
  <r>
    <x v="24"/>
    <x v="180"/>
    <x v="0"/>
    <n v="7"/>
    <n v="16"/>
    <n v="42"/>
    <n v="8.75"/>
    <n v="20"/>
    <n v="52.256410256410255"/>
    <n v="52.256410256410255"/>
  </r>
  <r>
    <x v="24"/>
    <x v="181"/>
    <x v="0"/>
    <n v="0"/>
    <n v="0"/>
    <n v="0"/>
    <n v="0"/>
    <n v="0"/>
    <n v="0"/>
    <n v="0"/>
  </r>
  <r>
    <x v="25"/>
    <x v="182"/>
    <x v="0"/>
    <n v="14"/>
    <n v="36"/>
    <n v="210"/>
    <n v="17.5"/>
    <n v="45"/>
    <n v="230"/>
    <n v="230"/>
  </r>
  <r>
    <x v="25"/>
    <x v="183"/>
    <x v="0"/>
    <n v="0"/>
    <n v="0"/>
    <n v="0"/>
    <n v="0"/>
    <n v="0"/>
    <n v="0"/>
    <n v="0"/>
  </r>
  <r>
    <x v="25"/>
    <x v="184"/>
    <x v="0"/>
    <n v="10"/>
    <n v="22"/>
    <n v="105"/>
    <n v="12.5"/>
    <n v="27.5"/>
    <n v="125"/>
    <n v="125"/>
  </r>
  <r>
    <x v="25"/>
    <x v="185"/>
    <x v="0"/>
    <n v="9"/>
    <n v="22"/>
    <n v="105"/>
    <n v="11.25"/>
    <n v="27.5"/>
    <n v="125"/>
    <n v="125"/>
  </r>
  <r>
    <x v="25"/>
    <x v="186"/>
    <x v="0"/>
    <n v="0"/>
    <n v="0"/>
    <n v="0"/>
    <n v="0"/>
    <n v="0"/>
    <n v="0"/>
    <n v="0"/>
  </r>
  <r>
    <x v="25"/>
    <x v="187"/>
    <x v="0"/>
    <n v="9"/>
    <n v="29"/>
    <n v="166"/>
    <n v="11.25"/>
    <n v="36.25"/>
    <n v="186"/>
    <n v="186"/>
  </r>
  <r>
    <x v="25"/>
    <x v="188"/>
    <x v="0"/>
    <n v="0"/>
    <n v="0"/>
    <n v="0"/>
    <n v="0"/>
    <n v="0"/>
    <n v="0"/>
    <n v="0"/>
  </r>
  <r>
    <x v="25"/>
    <x v="189"/>
    <x v="0"/>
    <n v="12"/>
    <n v="26"/>
    <n v="142"/>
    <n v="15"/>
    <n v="32.5"/>
    <n v="162"/>
    <n v="162"/>
  </r>
  <r>
    <x v="25"/>
    <x v="190"/>
    <x v="0"/>
    <n v="11"/>
    <n v="31"/>
    <n v="237"/>
    <n v="13.75"/>
    <n v="38.75"/>
    <n v="257"/>
    <n v="257"/>
  </r>
  <r>
    <x v="25"/>
    <x v="191"/>
    <x v="0"/>
    <n v="11"/>
    <n v="28"/>
    <n v="221"/>
    <n v="13.75"/>
    <n v="35"/>
    <n v="241"/>
    <n v="241"/>
  </r>
  <r>
    <x v="25"/>
    <x v="192"/>
    <x v="0"/>
    <n v="7"/>
    <n v="17"/>
    <n v="76"/>
    <n v="8.75"/>
    <n v="21.25"/>
    <n v="94.974358974358978"/>
    <n v="94.974358974358978"/>
  </r>
  <r>
    <x v="25"/>
    <x v="193"/>
    <x v="0"/>
    <n v="7"/>
    <n v="14"/>
    <n v="69"/>
    <n v="8.75"/>
    <n v="17.5"/>
    <n v="86.179487179487182"/>
    <n v="86.179487179487182"/>
  </r>
  <r>
    <x v="25"/>
    <x v="194"/>
    <x v="0"/>
    <n v="8"/>
    <n v="19"/>
    <n v="97"/>
    <n v="10"/>
    <n v="23.75"/>
    <n v="117"/>
    <n v="117"/>
  </r>
  <r>
    <x v="25"/>
    <x v="195"/>
    <x v="0"/>
    <n v="0"/>
    <n v="0"/>
    <n v="0"/>
    <n v="0"/>
    <n v="0"/>
    <n v="0"/>
    <n v="0"/>
  </r>
  <r>
    <x v="26"/>
    <x v="196"/>
    <x v="0"/>
    <n v="12"/>
    <n v="22"/>
    <n v="214"/>
    <n v="15"/>
    <n v="27.5"/>
    <n v="234"/>
    <n v="234"/>
  </r>
  <r>
    <x v="26"/>
    <x v="197"/>
    <x v="0"/>
    <n v="7"/>
    <n v="42"/>
    <n v="147"/>
    <n v="8.75"/>
    <n v="52.256410256410255"/>
    <n v="167"/>
    <n v="167"/>
  </r>
  <r>
    <x v="26"/>
    <x v="198"/>
    <x v="0"/>
    <n v="5"/>
    <n v="23"/>
    <n v="168"/>
    <n v="6.25"/>
    <n v="28.75"/>
    <n v="188"/>
    <n v="188"/>
  </r>
  <r>
    <x v="26"/>
    <x v="199"/>
    <x v="0"/>
    <n v="7"/>
    <n v="31"/>
    <n v="139"/>
    <n v="8.75"/>
    <n v="38.75"/>
    <n v="159"/>
    <n v="159"/>
  </r>
  <r>
    <x v="26"/>
    <x v="200"/>
    <x v="0"/>
    <n v="6"/>
    <n v="32"/>
    <n v="171"/>
    <n v="7.5"/>
    <n v="40"/>
    <n v="191"/>
    <n v="191"/>
  </r>
  <r>
    <x v="27"/>
    <x v="201"/>
    <x v="0"/>
    <n v="0"/>
    <n v="0"/>
    <n v="0"/>
    <n v="0"/>
    <n v="0"/>
    <n v="0"/>
    <n v="0"/>
  </r>
  <r>
    <x v="28"/>
    <x v="202"/>
    <x v="0"/>
    <n v="12"/>
    <n v="19"/>
    <n v="65"/>
    <n v="15"/>
    <n v="23.75"/>
    <n v="81.15384615384616"/>
    <n v="81.15384615384616"/>
  </r>
  <r>
    <x v="28"/>
    <x v="203"/>
    <x v="0"/>
    <n v="4"/>
    <n v="33"/>
    <n v="86"/>
    <n v="5"/>
    <n v="41.25"/>
    <n v="106"/>
    <n v="106"/>
  </r>
  <r>
    <x v="28"/>
    <x v="204"/>
    <x v="0"/>
    <n v="0"/>
    <n v="0"/>
    <n v="0"/>
    <n v="0"/>
    <n v="0"/>
    <n v="0"/>
    <n v="0"/>
  </r>
  <r>
    <x v="28"/>
    <x v="205"/>
    <x v="0"/>
    <n v="11"/>
    <n v="24"/>
    <n v="45"/>
    <n v="13.75"/>
    <n v="30"/>
    <n v="56.025641025641022"/>
    <n v="56.025641025641022"/>
  </r>
  <r>
    <x v="28"/>
    <x v="206"/>
    <x v="0"/>
    <n v="0"/>
    <n v="0"/>
    <n v="0"/>
    <n v="0"/>
    <n v="0"/>
    <n v="0"/>
    <n v="0"/>
  </r>
  <r>
    <x v="28"/>
    <x v="207"/>
    <x v="0"/>
    <n v="8"/>
    <n v="21"/>
    <n v="65"/>
    <n v="10"/>
    <n v="26.25"/>
    <n v="81.15384615384616"/>
    <n v="81.15384615384616"/>
  </r>
  <r>
    <x v="28"/>
    <x v="208"/>
    <x v="0"/>
    <n v="0"/>
    <n v="0"/>
    <n v="0"/>
    <n v="0"/>
    <n v="0"/>
    <n v="0"/>
    <n v="0"/>
  </r>
  <r>
    <x v="28"/>
    <x v="209"/>
    <x v="0"/>
    <n v="10"/>
    <n v="15"/>
    <n v="130"/>
    <n v="12.5"/>
    <n v="18.75"/>
    <n v="150"/>
    <n v="150"/>
  </r>
  <r>
    <x v="29"/>
    <x v="210"/>
    <x v="0"/>
    <n v="0"/>
    <n v="0"/>
    <n v="0"/>
    <n v="0"/>
    <n v="0"/>
    <n v="0"/>
    <n v="0"/>
  </r>
  <r>
    <x v="29"/>
    <x v="211"/>
    <x v="0"/>
    <n v="5"/>
    <n v="29"/>
    <n v="86"/>
    <n v="6.25"/>
    <n v="36.25"/>
    <n v="106"/>
    <n v="106"/>
  </r>
  <r>
    <x v="29"/>
    <x v="212"/>
    <x v="0"/>
    <n v="0"/>
    <n v="0"/>
    <n v="0"/>
    <n v="0"/>
    <n v="0"/>
    <n v="0"/>
    <n v="0"/>
  </r>
  <r>
    <x v="29"/>
    <x v="213"/>
    <x v="0"/>
    <n v="4"/>
    <n v="9"/>
    <n v="81"/>
    <n v="5"/>
    <n v="11.25"/>
    <n v="101"/>
    <n v="101"/>
  </r>
  <r>
    <x v="29"/>
    <x v="214"/>
    <x v="0"/>
    <n v="0"/>
    <n v="0"/>
    <n v="0"/>
    <n v="0"/>
    <n v="0"/>
    <n v="0"/>
    <n v="0"/>
  </r>
  <r>
    <x v="29"/>
    <x v="215"/>
    <x v="0"/>
    <n v="4"/>
    <n v="18"/>
    <n v="75"/>
    <n v="5"/>
    <n v="22.5"/>
    <n v="93.717948717948715"/>
    <n v="93.717948717948715"/>
  </r>
  <r>
    <x v="29"/>
    <x v="216"/>
    <x v="0"/>
    <n v="0"/>
    <n v="0"/>
    <n v="0"/>
    <n v="0"/>
    <n v="0"/>
    <n v="0"/>
    <n v="0"/>
  </r>
  <r>
    <x v="29"/>
    <x v="217"/>
    <x v="0"/>
    <n v="6"/>
    <n v="22"/>
    <n v="76"/>
    <n v="7.5"/>
    <n v="27.5"/>
    <n v="94.974358974358978"/>
    <n v="94.974358974358978"/>
  </r>
  <r>
    <x v="29"/>
    <x v="218"/>
    <x v="0"/>
    <n v="0"/>
    <n v="0"/>
    <n v="0"/>
    <n v="0"/>
    <n v="0"/>
    <n v="0"/>
    <n v="0"/>
  </r>
  <r>
    <x v="29"/>
    <x v="219"/>
    <x v="0"/>
    <n v="6"/>
    <n v="11"/>
    <n v="65"/>
    <n v="7.5"/>
    <n v="13.75"/>
    <n v="81.15384615384616"/>
    <n v="81.15384615384616"/>
  </r>
  <r>
    <x v="29"/>
    <x v="220"/>
    <x v="0"/>
    <n v="0"/>
    <n v="0"/>
    <n v="0"/>
    <n v="0"/>
    <n v="0"/>
    <n v="0"/>
    <n v="0"/>
  </r>
  <r>
    <x v="29"/>
    <x v="221"/>
    <x v="0"/>
    <n v="6"/>
    <n v="11"/>
    <n v="61"/>
    <n v="7.5"/>
    <n v="13.75"/>
    <n v="76.128205128205124"/>
    <n v="76.128205128205124"/>
  </r>
  <r>
    <x v="30"/>
    <x v="222"/>
    <x v="0"/>
    <n v="0"/>
    <n v="0"/>
    <n v="0"/>
    <n v="0"/>
    <n v="0"/>
    <n v="0"/>
    <n v="0"/>
  </r>
  <r>
    <x v="31"/>
    <x v="223"/>
    <x v="0"/>
    <n v="5"/>
    <n v="22"/>
    <n v="165"/>
    <n v="6.25"/>
    <n v="27.5"/>
    <n v="185"/>
    <n v="185"/>
  </r>
  <r>
    <x v="31"/>
    <x v="224"/>
    <x v="0"/>
    <n v="6"/>
    <n v="23"/>
    <n v="260"/>
    <n v="7.5"/>
    <n v="28.75"/>
    <n v="280"/>
    <n v="280"/>
  </r>
  <r>
    <x v="31"/>
    <x v="225"/>
    <x v="0"/>
    <n v="16"/>
    <n v="26"/>
    <n v="140"/>
    <n v="20"/>
    <n v="32.5"/>
    <n v="160"/>
    <n v="160"/>
  </r>
  <r>
    <x v="31"/>
    <x v="226"/>
    <x v="0"/>
    <n v="14"/>
    <n v="56"/>
    <n v="218"/>
    <n v="17.5"/>
    <n v="69.84615384615384"/>
    <n v="238"/>
    <n v="238"/>
  </r>
  <r>
    <x v="31"/>
    <x v="227"/>
    <x v="0"/>
    <n v="12"/>
    <n v="39"/>
    <n v="271"/>
    <n v="15"/>
    <n v="48.75"/>
    <n v="291"/>
    <n v="291"/>
  </r>
  <r>
    <x v="31"/>
    <x v="228"/>
    <x v="0"/>
    <n v="14"/>
    <n v="22"/>
    <n v="89"/>
    <n v="17.5"/>
    <n v="27.5"/>
    <n v="109"/>
    <n v="109"/>
  </r>
  <r>
    <x v="31"/>
    <x v="229"/>
    <x v="0"/>
    <n v="31"/>
    <n v="39"/>
    <n v="231"/>
    <n v="38.75"/>
    <n v="48.75"/>
    <n v="251"/>
    <n v="251"/>
  </r>
  <r>
    <x v="31"/>
    <x v="230"/>
    <x v="0"/>
    <n v="22"/>
    <n v="42"/>
    <n v="67"/>
    <n v="27.5"/>
    <n v="52.256410256410255"/>
    <n v="83.666666666666657"/>
    <n v="83.666666666666657"/>
  </r>
  <r>
    <x v="31"/>
    <x v="231"/>
    <x v="0"/>
    <n v="8"/>
    <n v="24"/>
    <n v="118"/>
    <n v="10"/>
    <n v="30"/>
    <n v="138"/>
    <n v="138"/>
  </r>
  <r>
    <x v="31"/>
    <x v="232"/>
    <x v="0"/>
    <n v="8"/>
    <n v="33"/>
    <n v="184"/>
    <n v="10"/>
    <n v="41.25"/>
    <n v="204"/>
    <n v="204"/>
  </r>
  <r>
    <x v="31"/>
    <x v="233"/>
    <x v="0"/>
    <n v="28"/>
    <n v="28"/>
    <n v="164"/>
    <n v="35"/>
    <n v="35"/>
    <n v="184"/>
    <n v="184"/>
  </r>
  <r>
    <x v="31"/>
    <x v="234"/>
    <x v="0"/>
    <n v="8"/>
    <n v="33"/>
    <n v="189"/>
    <n v="10"/>
    <n v="41.25"/>
    <n v="209"/>
    <n v="209"/>
  </r>
  <r>
    <x v="31"/>
    <x v="235"/>
    <x v="0"/>
    <n v="20"/>
    <n v="24"/>
    <n v="206"/>
    <n v="25"/>
    <n v="30"/>
    <n v="226"/>
    <n v="226"/>
  </r>
  <r>
    <x v="31"/>
    <x v="236"/>
    <x v="0"/>
    <n v="5"/>
    <n v="45"/>
    <n v="122"/>
    <n v="6.25"/>
    <n v="56.025641025641022"/>
    <n v="142"/>
    <n v="142"/>
  </r>
  <r>
    <x v="31"/>
    <x v="237"/>
    <x v="0"/>
    <n v="13"/>
    <n v="23"/>
    <n v="145"/>
    <n v="16.25"/>
    <n v="28.75"/>
    <n v="165"/>
    <n v="165"/>
  </r>
  <r>
    <x v="31"/>
    <x v="238"/>
    <x v="0"/>
    <n v="10"/>
    <n v="45"/>
    <n v="138"/>
    <n v="12.5"/>
    <n v="56.025641025641022"/>
    <n v="158"/>
    <n v="158"/>
  </r>
  <r>
    <x v="31"/>
    <x v="239"/>
    <x v="0"/>
    <n v="8"/>
    <n v="11"/>
    <n v="133"/>
    <n v="10"/>
    <n v="13.75"/>
    <n v="153"/>
    <n v="153"/>
  </r>
  <r>
    <x v="31"/>
    <x v="240"/>
    <x v="0"/>
    <n v="29"/>
    <n v="20"/>
    <n v="42"/>
    <n v="36.25"/>
    <n v="25"/>
    <n v="52.256410256410255"/>
    <n v="52.256410256410255"/>
  </r>
  <r>
    <x v="31"/>
    <x v="241"/>
    <x v="0"/>
    <n v="10"/>
    <n v="34"/>
    <n v="132"/>
    <n v="12.5"/>
    <n v="42.5"/>
    <n v="152"/>
    <n v="152"/>
  </r>
  <r>
    <x v="31"/>
    <x v="242"/>
    <x v="0"/>
    <n v="17"/>
    <n v="20"/>
    <n v="127"/>
    <n v="21.25"/>
    <n v="25"/>
    <n v="147"/>
    <n v="147"/>
  </r>
  <r>
    <x v="32"/>
    <x v="243"/>
    <x v="0"/>
    <n v="22"/>
    <n v="24"/>
    <n v="157"/>
    <n v="27.5"/>
    <n v="30"/>
    <n v="177"/>
    <n v="177"/>
  </r>
  <r>
    <x v="32"/>
    <x v="244"/>
    <x v="0"/>
    <n v="17"/>
    <n v="24"/>
    <n v="125"/>
    <n v="21.25"/>
    <n v="30"/>
    <n v="145"/>
    <n v="145"/>
  </r>
  <r>
    <x v="32"/>
    <x v="245"/>
    <x v="0"/>
    <n v="23"/>
    <n v="24"/>
    <n v="137"/>
    <n v="28.75"/>
    <n v="30"/>
    <n v="157"/>
    <n v="157"/>
  </r>
  <r>
    <x v="32"/>
    <x v="246"/>
    <x v="0"/>
    <n v="25"/>
    <n v="29"/>
    <n v="291"/>
    <n v="31.25"/>
    <n v="36.25"/>
    <n v="309.31932773109241"/>
    <n v="309.31932773109241"/>
  </r>
  <r>
    <x v="32"/>
    <x v="247"/>
    <x v="0"/>
    <n v="21"/>
    <n v="22"/>
    <n v="94"/>
    <n v="26.25"/>
    <n v="27.5"/>
    <n v="114"/>
    <n v="114"/>
  </r>
  <r>
    <x v="32"/>
    <x v="248"/>
    <x v="0"/>
    <n v="15"/>
    <n v="20"/>
    <n v="150"/>
    <n v="18.75"/>
    <n v="25"/>
    <n v="170"/>
    <n v="170"/>
  </r>
  <r>
    <x v="33"/>
    <x v="249"/>
    <x v="0"/>
    <n v="7"/>
    <n v="55"/>
    <n v="141"/>
    <n v="8.75"/>
    <n v="68.589743589743591"/>
    <n v="161"/>
    <n v="161"/>
  </r>
  <r>
    <x v="33"/>
    <x v="250"/>
    <x v="0"/>
    <n v="21"/>
    <n v="45"/>
    <n v="98"/>
    <n v="26.25"/>
    <n v="56.025641025641022"/>
    <n v="118"/>
    <n v="118"/>
  </r>
  <r>
    <x v="33"/>
    <x v="251"/>
    <x v="0"/>
    <n v="7"/>
    <n v="57"/>
    <n v="166"/>
    <n v="8.75"/>
    <n v="71.102564102564102"/>
    <n v="186"/>
    <n v="186"/>
  </r>
  <r>
    <x v="33"/>
    <x v="252"/>
    <x v="0"/>
    <n v="15"/>
    <n v="55"/>
    <n v="136"/>
    <n v="18.75"/>
    <n v="68.589743589743591"/>
    <n v="156"/>
    <n v="156"/>
  </r>
  <r>
    <x v="33"/>
    <x v="253"/>
    <x v="0"/>
    <n v="12"/>
    <n v="62"/>
    <n v="131"/>
    <n v="15"/>
    <n v="77.384615384615387"/>
    <n v="151"/>
    <n v="151"/>
  </r>
  <r>
    <x v="33"/>
    <x v="254"/>
    <x v="0"/>
    <n v="13"/>
    <n v="66"/>
    <n v="115"/>
    <n v="16.25"/>
    <n v="82.410256410256409"/>
    <n v="135"/>
    <n v="135"/>
  </r>
  <r>
    <x v="33"/>
    <x v="255"/>
    <x v="0"/>
    <n v="7"/>
    <n v="52"/>
    <n v="153"/>
    <n v="8.75"/>
    <n v="64.820512820512818"/>
    <n v="173"/>
    <n v="173"/>
  </r>
  <r>
    <x v="33"/>
    <x v="256"/>
    <x v="0"/>
    <n v="9"/>
    <n v="50"/>
    <n v="114"/>
    <n v="11.25"/>
    <n v="62.307692307692307"/>
    <n v="134"/>
    <n v="134"/>
  </r>
  <r>
    <x v="33"/>
    <x v="257"/>
    <x v="0"/>
    <n v="6"/>
    <n v="50"/>
    <n v="96"/>
    <n v="7.5"/>
    <n v="62.307692307692307"/>
    <n v="116"/>
    <n v="116"/>
  </r>
  <r>
    <x v="0"/>
    <x v="0"/>
    <x v="1"/>
    <n v="0"/>
    <n v="0"/>
    <n v="0"/>
    <n v="0"/>
    <n v="0"/>
    <n v="0"/>
    <n v="0"/>
  </r>
  <r>
    <x v="0"/>
    <x v="1"/>
    <x v="1"/>
    <n v="4"/>
    <n v="9"/>
    <n v="40"/>
    <n v="5"/>
    <n v="11.25"/>
    <n v="50"/>
    <n v="50"/>
  </r>
  <r>
    <x v="0"/>
    <x v="2"/>
    <x v="1"/>
    <n v="0"/>
    <n v="0"/>
    <n v="0"/>
    <n v="0"/>
    <n v="0"/>
    <n v="0"/>
    <n v="0"/>
  </r>
  <r>
    <x v="0"/>
    <x v="3"/>
    <x v="1"/>
    <n v="5"/>
    <n v="11"/>
    <n v="75"/>
    <n v="6.25"/>
    <n v="13.75"/>
    <n v="93.717948717948715"/>
    <n v="93.717948717948715"/>
  </r>
  <r>
    <x v="0"/>
    <x v="4"/>
    <x v="1"/>
    <n v="0"/>
    <n v="0"/>
    <n v="0"/>
    <n v="0"/>
    <n v="0"/>
    <n v="0"/>
    <n v="0"/>
  </r>
  <r>
    <x v="0"/>
    <x v="5"/>
    <x v="1"/>
    <n v="0"/>
    <n v="0"/>
    <n v="58"/>
    <n v="0"/>
    <n v="0"/>
    <n v="72.358974358974365"/>
    <n v="72.358974358974365"/>
  </r>
  <r>
    <x v="0"/>
    <x v="6"/>
    <x v="1"/>
    <n v="4"/>
    <n v="9"/>
    <n v="74"/>
    <n v="5"/>
    <n v="11.25"/>
    <n v="92.461538461538453"/>
    <n v="92.461538461538453"/>
  </r>
  <r>
    <x v="0"/>
    <x v="7"/>
    <x v="1"/>
    <n v="5"/>
    <n v="11"/>
    <n v="62"/>
    <n v="6.25"/>
    <n v="13.75"/>
    <n v="77.384615384615387"/>
    <n v="77.384615384615387"/>
  </r>
  <r>
    <x v="0"/>
    <x v="8"/>
    <x v="1"/>
    <n v="0"/>
    <n v="0"/>
    <n v="0"/>
    <n v="0"/>
    <n v="0"/>
    <n v="0"/>
    <n v="0"/>
  </r>
  <r>
    <x v="0"/>
    <x v="9"/>
    <x v="1"/>
    <n v="0"/>
    <n v="0"/>
    <n v="0"/>
    <n v="0"/>
    <n v="0"/>
    <n v="0"/>
    <n v="0"/>
  </r>
  <r>
    <x v="0"/>
    <x v="10"/>
    <x v="1"/>
    <n v="4"/>
    <n v="9"/>
    <n v="37"/>
    <n v="5"/>
    <n v="11.25"/>
    <n v="46.25"/>
    <n v="46.25"/>
  </r>
  <r>
    <x v="0"/>
    <x v="11"/>
    <x v="1"/>
    <n v="6"/>
    <n v="12"/>
    <n v="97"/>
    <n v="7.5"/>
    <n v="15"/>
    <n v="117"/>
    <n v="117"/>
  </r>
  <r>
    <x v="0"/>
    <x v="12"/>
    <x v="1"/>
    <n v="12"/>
    <n v="13"/>
    <n v="65"/>
    <n v="15"/>
    <n v="16.25"/>
    <n v="81.15384615384616"/>
    <n v="81.15384615384616"/>
  </r>
  <r>
    <x v="0"/>
    <x v="13"/>
    <x v="1"/>
    <n v="0"/>
    <n v="0"/>
    <n v="0"/>
    <n v="0"/>
    <n v="0"/>
    <n v="0"/>
    <n v="0"/>
  </r>
  <r>
    <x v="1"/>
    <x v="14"/>
    <x v="1"/>
    <n v="0"/>
    <n v="0"/>
    <n v="0"/>
    <n v="0"/>
    <n v="0"/>
    <n v="0"/>
    <n v="0"/>
  </r>
  <r>
    <x v="1"/>
    <x v="15"/>
    <x v="1"/>
    <n v="0"/>
    <n v="0"/>
    <n v="0"/>
    <n v="0"/>
    <n v="0"/>
    <n v="0"/>
    <n v="0"/>
  </r>
  <r>
    <x v="2"/>
    <x v="16"/>
    <x v="1"/>
    <n v="0"/>
    <n v="0"/>
    <n v="0"/>
    <n v="0"/>
    <n v="0"/>
    <n v="0"/>
    <n v="0"/>
  </r>
  <r>
    <x v="2"/>
    <x v="17"/>
    <x v="1"/>
    <n v="5"/>
    <n v="13"/>
    <n v="56"/>
    <n v="6.25"/>
    <n v="16.25"/>
    <n v="69.84615384615384"/>
    <n v="69.84615384615384"/>
  </r>
  <r>
    <x v="2"/>
    <x v="18"/>
    <x v="1"/>
    <n v="6"/>
    <n v="13"/>
    <n v="56"/>
    <n v="7.5"/>
    <n v="16.25"/>
    <n v="69.84615384615384"/>
    <n v="69.84615384615384"/>
  </r>
  <r>
    <x v="2"/>
    <x v="19"/>
    <x v="1"/>
    <n v="6"/>
    <n v="14"/>
    <n v="55"/>
    <n v="7.5"/>
    <n v="17.5"/>
    <n v="68.589743589743591"/>
    <n v="68.589743589743591"/>
  </r>
  <r>
    <x v="2"/>
    <x v="20"/>
    <x v="1"/>
    <n v="6"/>
    <n v="14"/>
    <n v="92"/>
    <n v="7.5"/>
    <n v="17.5"/>
    <n v="112"/>
    <n v="112"/>
  </r>
  <r>
    <x v="2"/>
    <x v="21"/>
    <x v="1"/>
    <n v="2"/>
    <n v="2"/>
    <n v="45"/>
    <n v="2.5"/>
    <n v="2.5"/>
    <n v="56.025641025641022"/>
    <n v="56.025641025641022"/>
  </r>
  <r>
    <x v="2"/>
    <x v="22"/>
    <x v="1"/>
    <n v="6"/>
    <n v="15"/>
    <n v="54"/>
    <n v="7.5"/>
    <n v="18.75"/>
    <n v="67.333333333333329"/>
    <n v="67.333333333333329"/>
  </r>
  <r>
    <x v="2"/>
    <x v="23"/>
    <x v="1"/>
    <n v="6"/>
    <n v="13"/>
    <n v="79"/>
    <n v="7.5"/>
    <n v="16.25"/>
    <n v="98.743589743589752"/>
    <n v="98.743589743589752"/>
  </r>
  <r>
    <x v="2"/>
    <x v="24"/>
    <x v="1"/>
    <n v="6"/>
    <n v="15"/>
    <n v="82"/>
    <n v="7.5"/>
    <n v="18.75"/>
    <n v="102"/>
    <n v="102"/>
  </r>
  <r>
    <x v="2"/>
    <x v="25"/>
    <x v="1"/>
    <n v="7"/>
    <n v="15"/>
    <n v="109"/>
    <n v="8.75"/>
    <n v="18.75"/>
    <n v="129"/>
    <n v="129"/>
  </r>
  <r>
    <x v="2"/>
    <x v="26"/>
    <x v="1"/>
    <n v="6"/>
    <n v="14"/>
    <n v="91"/>
    <n v="7.5"/>
    <n v="17.5"/>
    <n v="111"/>
    <n v="111"/>
  </r>
  <r>
    <x v="2"/>
    <x v="27"/>
    <x v="1"/>
    <n v="3"/>
    <n v="9"/>
    <n v="11"/>
    <n v="3.75"/>
    <n v="11.25"/>
    <n v="13.75"/>
    <n v="13.75"/>
  </r>
  <r>
    <x v="2"/>
    <x v="28"/>
    <x v="1"/>
    <n v="5"/>
    <n v="12"/>
    <n v="57"/>
    <n v="6.25"/>
    <n v="15"/>
    <n v="71.102564102564102"/>
    <n v="71.102564102564102"/>
  </r>
  <r>
    <x v="3"/>
    <x v="29"/>
    <x v="1"/>
    <n v="6"/>
    <n v="36"/>
    <n v="166"/>
    <n v="7.5"/>
    <n v="45"/>
    <n v="186"/>
    <n v="186"/>
  </r>
  <r>
    <x v="4"/>
    <x v="30"/>
    <x v="1"/>
    <n v="2"/>
    <n v="19"/>
    <n v="110"/>
    <n v="2.5"/>
    <n v="23.75"/>
    <n v="130"/>
    <n v="130"/>
  </r>
  <r>
    <x v="5"/>
    <x v="31"/>
    <x v="1"/>
    <n v="8"/>
    <n v="22"/>
    <n v="103"/>
    <n v="10"/>
    <n v="27.5"/>
    <n v="123"/>
    <n v="123"/>
  </r>
  <r>
    <x v="5"/>
    <x v="32"/>
    <x v="1"/>
    <n v="6"/>
    <n v="20"/>
    <n v="0"/>
    <n v="7.5"/>
    <n v="25"/>
    <n v="0"/>
    <n v="25"/>
  </r>
  <r>
    <x v="5"/>
    <x v="33"/>
    <x v="1"/>
    <n v="12"/>
    <n v="19"/>
    <n v="81"/>
    <n v="15"/>
    <n v="23.75"/>
    <n v="101"/>
    <n v="101"/>
  </r>
  <r>
    <x v="5"/>
    <x v="34"/>
    <x v="1"/>
    <n v="14"/>
    <n v="40"/>
    <n v="268"/>
    <n v="17.5"/>
    <n v="50"/>
    <n v="288"/>
    <n v="288"/>
  </r>
  <r>
    <x v="6"/>
    <x v="35"/>
    <x v="1"/>
    <n v="8"/>
    <n v="20"/>
    <n v="0"/>
    <n v="10"/>
    <n v="25"/>
    <n v="0"/>
    <n v="25"/>
  </r>
  <r>
    <x v="7"/>
    <x v="36"/>
    <x v="1"/>
    <n v="8"/>
    <n v="20"/>
    <n v="0"/>
    <n v="10"/>
    <n v="25"/>
    <n v="0"/>
    <n v="25"/>
  </r>
  <r>
    <x v="8"/>
    <x v="37"/>
    <x v="1"/>
    <n v="5"/>
    <n v="59"/>
    <n v="237"/>
    <n v="6.25"/>
    <n v="73.615384615384613"/>
    <n v="257"/>
    <n v="257"/>
  </r>
  <r>
    <x v="9"/>
    <x v="38"/>
    <x v="1"/>
    <n v="10"/>
    <n v="12"/>
    <n v="90"/>
    <n v="12.5"/>
    <n v="15"/>
    <n v="110"/>
    <n v="110"/>
  </r>
  <r>
    <x v="9"/>
    <x v="39"/>
    <x v="1"/>
    <n v="9"/>
    <n v="12"/>
    <n v="84"/>
    <n v="11.25"/>
    <n v="15"/>
    <n v="104"/>
    <n v="104"/>
  </r>
  <r>
    <x v="9"/>
    <x v="40"/>
    <x v="1"/>
    <n v="10"/>
    <n v="18"/>
    <n v="119"/>
    <n v="12.5"/>
    <n v="22.5"/>
    <n v="139"/>
    <n v="139"/>
  </r>
  <r>
    <x v="9"/>
    <x v="41"/>
    <x v="1"/>
    <n v="16"/>
    <n v="21"/>
    <n v="121"/>
    <n v="20"/>
    <n v="26.25"/>
    <n v="141"/>
    <n v="141"/>
  </r>
  <r>
    <x v="9"/>
    <x v="42"/>
    <x v="1"/>
    <n v="0"/>
    <n v="0"/>
    <n v="0"/>
    <n v="0"/>
    <n v="0"/>
    <n v="0"/>
    <n v="0"/>
  </r>
  <r>
    <x v="9"/>
    <x v="43"/>
    <x v="1"/>
    <n v="15"/>
    <n v="20"/>
    <n v="112"/>
    <n v="18.75"/>
    <n v="25"/>
    <n v="132"/>
    <n v="132"/>
  </r>
  <r>
    <x v="9"/>
    <x v="44"/>
    <x v="1"/>
    <n v="16"/>
    <n v="21"/>
    <n v="135"/>
    <n v="20"/>
    <n v="26.25"/>
    <n v="155"/>
    <n v="155"/>
  </r>
  <r>
    <x v="9"/>
    <x v="45"/>
    <x v="1"/>
    <n v="9"/>
    <n v="16"/>
    <n v="63"/>
    <n v="11.25"/>
    <n v="20"/>
    <n v="78.641025641025635"/>
    <n v="78.641025641025635"/>
  </r>
  <r>
    <x v="9"/>
    <x v="46"/>
    <x v="1"/>
    <n v="7"/>
    <n v="9"/>
    <n v="82"/>
    <n v="8.75"/>
    <n v="11.25"/>
    <n v="102"/>
    <n v="102"/>
  </r>
  <r>
    <x v="9"/>
    <x v="47"/>
    <x v="1"/>
    <n v="9"/>
    <n v="17"/>
    <n v="67"/>
    <n v="11.25"/>
    <n v="21.25"/>
    <n v="83.666666666666657"/>
    <n v="83.666666666666657"/>
  </r>
  <r>
    <x v="9"/>
    <x v="48"/>
    <x v="1"/>
    <n v="6"/>
    <n v="19"/>
    <n v="112"/>
    <n v="7.5"/>
    <n v="23.75"/>
    <n v="132"/>
    <n v="132"/>
  </r>
  <r>
    <x v="9"/>
    <x v="49"/>
    <x v="1"/>
    <n v="9"/>
    <n v="14"/>
    <n v="67"/>
    <n v="11.25"/>
    <n v="17.5"/>
    <n v="83.666666666666657"/>
    <n v="83.666666666666657"/>
  </r>
  <r>
    <x v="9"/>
    <x v="50"/>
    <x v="1"/>
    <n v="9"/>
    <n v="16"/>
    <n v="60"/>
    <n v="11.25"/>
    <n v="20"/>
    <n v="74.871794871794876"/>
    <n v="74.871794871794876"/>
  </r>
  <r>
    <x v="9"/>
    <x v="51"/>
    <x v="1"/>
    <n v="14"/>
    <n v="19"/>
    <n v="100"/>
    <n v="17.5"/>
    <n v="23.75"/>
    <n v="120"/>
    <n v="120"/>
  </r>
  <r>
    <x v="9"/>
    <x v="52"/>
    <x v="1"/>
    <n v="15"/>
    <n v="20"/>
    <n v="114"/>
    <n v="18.75"/>
    <n v="25"/>
    <n v="134"/>
    <n v="134"/>
  </r>
  <r>
    <x v="9"/>
    <x v="53"/>
    <x v="1"/>
    <n v="10"/>
    <n v="18"/>
    <n v="121"/>
    <n v="12.5"/>
    <n v="22.5"/>
    <n v="141"/>
    <n v="141"/>
  </r>
  <r>
    <x v="9"/>
    <x v="54"/>
    <x v="1"/>
    <n v="7"/>
    <n v="20"/>
    <n v="84"/>
    <n v="8.75"/>
    <n v="25"/>
    <n v="104"/>
    <n v="104"/>
  </r>
  <r>
    <x v="10"/>
    <x v="55"/>
    <x v="1"/>
    <n v="12"/>
    <n v="24"/>
    <n v="83"/>
    <n v="15"/>
    <n v="30"/>
    <n v="103"/>
    <n v="103"/>
  </r>
  <r>
    <x v="10"/>
    <x v="56"/>
    <x v="1"/>
    <n v="18"/>
    <n v="27"/>
    <n v="99"/>
    <n v="22.5"/>
    <n v="33.75"/>
    <n v="119"/>
    <n v="119"/>
  </r>
  <r>
    <x v="10"/>
    <x v="57"/>
    <x v="1"/>
    <n v="12"/>
    <n v="25"/>
    <n v="101"/>
    <n v="15"/>
    <n v="31.25"/>
    <n v="121"/>
    <n v="121"/>
  </r>
  <r>
    <x v="10"/>
    <x v="58"/>
    <x v="1"/>
    <n v="13"/>
    <n v="17"/>
    <n v="99"/>
    <n v="16.25"/>
    <n v="21.25"/>
    <n v="119"/>
    <n v="119"/>
  </r>
  <r>
    <x v="10"/>
    <x v="59"/>
    <x v="1"/>
    <n v="16"/>
    <n v="26"/>
    <n v="97"/>
    <n v="20"/>
    <n v="32.5"/>
    <n v="117"/>
    <n v="117"/>
  </r>
  <r>
    <x v="10"/>
    <x v="60"/>
    <x v="1"/>
    <n v="16"/>
    <n v="33"/>
    <n v="102"/>
    <n v="20"/>
    <n v="41.25"/>
    <n v="122"/>
    <n v="122"/>
  </r>
  <r>
    <x v="10"/>
    <x v="61"/>
    <x v="1"/>
    <n v="19"/>
    <n v="30"/>
    <n v="100"/>
    <n v="23.75"/>
    <n v="37.5"/>
    <n v="120"/>
    <n v="120"/>
  </r>
  <r>
    <x v="11"/>
    <x v="62"/>
    <x v="1"/>
    <n v="12"/>
    <n v="38"/>
    <n v="184"/>
    <n v="15"/>
    <n v="47.5"/>
    <n v="204"/>
    <n v="204"/>
  </r>
  <r>
    <x v="11"/>
    <x v="63"/>
    <x v="1"/>
    <n v="6"/>
    <n v="8"/>
    <n v="111"/>
    <n v="7.5"/>
    <n v="10"/>
    <n v="131"/>
    <n v="131"/>
  </r>
  <r>
    <x v="11"/>
    <x v="64"/>
    <x v="1"/>
    <n v="0"/>
    <n v="0"/>
    <n v="0"/>
    <n v="0"/>
    <n v="0"/>
    <n v="0"/>
    <n v="0"/>
  </r>
  <r>
    <x v="12"/>
    <x v="65"/>
    <x v="1"/>
    <n v="2"/>
    <n v="23"/>
    <n v="99"/>
    <n v="2.5"/>
    <n v="28.75"/>
    <n v="119"/>
    <n v="119"/>
  </r>
  <r>
    <x v="12"/>
    <x v="66"/>
    <x v="1"/>
    <n v="2"/>
    <n v="12"/>
    <n v="97"/>
    <n v="2.5"/>
    <n v="15"/>
    <n v="117"/>
    <n v="117"/>
  </r>
  <r>
    <x v="12"/>
    <x v="67"/>
    <x v="1"/>
    <n v="0"/>
    <n v="0"/>
    <n v="0"/>
    <n v="0"/>
    <n v="0"/>
    <n v="0"/>
    <n v="0"/>
  </r>
  <r>
    <x v="12"/>
    <x v="68"/>
    <x v="1"/>
    <n v="2"/>
    <n v="16"/>
    <n v="165"/>
    <n v="2.5"/>
    <n v="20"/>
    <n v="185"/>
    <n v="185"/>
  </r>
  <r>
    <x v="12"/>
    <x v="69"/>
    <x v="1"/>
    <n v="4"/>
    <n v="11"/>
    <n v="85"/>
    <n v="5"/>
    <n v="13.75"/>
    <n v="105"/>
    <n v="105"/>
  </r>
  <r>
    <x v="12"/>
    <x v="70"/>
    <x v="1"/>
    <n v="2"/>
    <n v="23"/>
    <n v="89"/>
    <n v="2.5"/>
    <n v="28.75"/>
    <n v="109"/>
    <n v="109"/>
  </r>
  <r>
    <x v="12"/>
    <x v="71"/>
    <x v="1"/>
    <n v="2"/>
    <n v="15"/>
    <n v="153"/>
    <n v="2.5"/>
    <n v="18.75"/>
    <n v="173"/>
    <n v="173"/>
  </r>
  <r>
    <x v="12"/>
    <x v="72"/>
    <x v="1"/>
    <n v="2"/>
    <n v="8"/>
    <n v="79"/>
    <n v="2.5"/>
    <n v="10"/>
    <n v="98.743589743589752"/>
    <n v="98.743589743589752"/>
  </r>
  <r>
    <x v="12"/>
    <x v="73"/>
    <x v="1"/>
    <n v="2"/>
    <n v="12"/>
    <n v="57"/>
    <n v="2.5"/>
    <n v="15"/>
    <n v="71.102564102564102"/>
    <n v="71.102564102564102"/>
  </r>
  <r>
    <x v="12"/>
    <x v="74"/>
    <x v="1"/>
    <n v="2"/>
    <n v="11"/>
    <n v="94"/>
    <n v="2.5"/>
    <n v="13.75"/>
    <n v="114"/>
    <n v="114"/>
  </r>
  <r>
    <x v="12"/>
    <x v="75"/>
    <x v="1"/>
    <n v="0"/>
    <n v="0"/>
    <n v="69"/>
    <n v="0"/>
    <n v="0"/>
    <n v="86.179487179487182"/>
    <n v="86.179487179487182"/>
  </r>
  <r>
    <x v="13"/>
    <x v="76"/>
    <x v="1"/>
    <n v="6"/>
    <n v="12"/>
    <n v="119"/>
    <n v="7.5"/>
    <n v="15"/>
    <n v="139"/>
    <n v="139"/>
  </r>
  <r>
    <x v="14"/>
    <x v="77"/>
    <x v="1"/>
    <n v="17"/>
    <n v="40"/>
    <n v="178"/>
    <n v="21.25"/>
    <n v="50"/>
    <n v="198"/>
    <n v="198"/>
  </r>
  <r>
    <x v="14"/>
    <x v="78"/>
    <x v="1"/>
    <n v="37"/>
    <n v="49"/>
    <n v="149"/>
    <n v="46.25"/>
    <n v="61.051282051282051"/>
    <n v="169"/>
    <n v="169"/>
  </r>
  <r>
    <x v="14"/>
    <x v="79"/>
    <x v="1"/>
    <n v="17"/>
    <n v="40"/>
    <n v="212"/>
    <n v="21.25"/>
    <n v="50"/>
    <n v="232"/>
    <n v="232"/>
  </r>
  <r>
    <x v="14"/>
    <x v="80"/>
    <x v="1"/>
    <n v="18"/>
    <n v="35"/>
    <n v="202"/>
    <n v="22.5"/>
    <n v="43.75"/>
    <n v="222"/>
    <n v="222"/>
  </r>
  <r>
    <x v="14"/>
    <x v="81"/>
    <x v="1"/>
    <n v="39"/>
    <n v="51"/>
    <n v="160"/>
    <n v="48.75"/>
    <n v="63.564102564102562"/>
    <n v="180"/>
    <n v="180"/>
  </r>
  <r>
    <x v="14"/>
    <x v="82"/>
    <x v="1"/>
    <n v="0"/>
    <n v="0"/>
    <n v="0"/>
    <n v="0"/>
    <n v="0"/>
    <n v="0"/>
    <n v="0"/>
  </r>
  <r>
    <x v="14"/>
    <x v="83"/>
    <x v="1"/>
    <n v="17"/>
    <n v="40"/>
    <n v="170"/>
    <n v="21.25"/>
    <n v="50"/>
    <n v="190"/>
    <n v="190"/>
  </r>
  <r>
    <x v="14"/>
    <x v="84"/>
    <x v="1"/>
    <n v="19"/>
    <n v="27"/>
    <n v="153"/>
    <n v="23.75"/>
    <n v="33.75"/>
    <n v="173"/>
    <n v="173"/>
  </r>
  <r>
    <x v="15"/>
    <x v="85"/>
    <x v="1"/>
    <n v="0"/>
    <n v="0"/>
    <n v="0"/>
    <n v="0"/>
    <n v="0"/>
    <n v="0"/>
    <n v="0"/>
  </r>
  <r>
    <x v="15"/>
    <x v="86"/>
    <x v="1"/>
    <n v="14"/>
    <n v="28"/>
    <n v="121"/>
    <n v="17.5"/>
    <n v="35"/>
    <n v="141"/>
    <n v="141"/>
  </r>
  <r>
    <x v="15"/>
    <x v="87"/>
    <x v="1"/>
    <n v="2"/>
    <n v="19"/>
    <n v="72"/>
    <n v="2.5"/>
    <n v="23.75"/>
    <n v="89.948717948717956"/>
    <n v="89.948717948717956"/>
  </r>
  <r>
    <x v="15"/>
    <x v="88"/>
    <x v="1"/>
    <n v="0"/>
    <n v="0"/>
    <n v="0"/>
    <n v="0"/>
    <n v="0"/>
    <n v="0"/>
    <n v="0"/>
  </r>
  <r>
    <x v="15"/>
    <x v="89"/>
    <x v="1"/>
    <n v="0"/>
    <n v="0"/>
    <n v="0"/>
    <n v="0"/>
    <n v="0"/>
    <n v="0"/>
    <n v="0"/>
  </r>
  <r>
    <x v="15"/>
    <x v="90"/>
    <x v="1"/>
    <n v="0"/>
    <n v="0"/>
    <n v="0"/>
    <n v="0"/>
    <n v="0"/>
    <n v="0"/>
    <n v="0"/>
  </r>
  <r>
    <x v="15"/>
    <x v="91"/>
    <x v="1"/>
    <n v="5"/>
    <n v="10"/>
    <n v="75"/>
    <n v="6.25"/>
    <n v="12.5"/>
    <n v="93.717948717948715"/>
    <n v="93.717948717948715"/>
  </r>
  <r>
    <x v="15"/>
    <x v="92"/>
    <x v="1"/>
    <n v="3"/>
    <n v="11"/>
    <n v="65"/>
    <n v="3.75"/>
    <n v="13.75"/>
    <n v="81.15384615384616"/>
    <n v="81.15384615384616"/>
  </r>
  <r>
    <x v="15"/>
    <x v="93"/>
    <x v="1"/>
    <n v="5"/>
    <n v="17"/>
    <n v="36"/>
    <n v="6.25"/>
    <n v="21.25"/>
    <n v="45"/>
    <n v="45"/>
  </r>
  <r>
    <x v="15"/>
    <x v="94"/>
    <x v="1"/>
    <n v="5"/>
    <n v="14"/>
    <n v="77"/>
    <n v="6.25"/>
    <n v="17.5"/>
    <n v="96.230769230769226"/>
    <n v="96.230769230769226"/>
  </r>
  <r>
    <x v="15"/>
    <x v="95"/>
    <x v="1"/>
    <n v="0"/>
    <n v="0"/>
    <n v="0"/>
    <n v="0"/>
    <n v="0"/>
    <n v="0"/>
    <n v="0"/>
  </r>
  <r>
    <x v="15"/>
    <x v="96"/>
    <x v="1"/>
    <n v="0"/>
    <n v="0"/>
    <n v="0"/>
    <n v="0"/>
    <n v="0"/>
    <n v="0"/>
    <n v="0"/>
  </r>
  <r>
    <x v="15"/>
    <x v="97"/>
    <x v="1"/>
    <n v="10"/>
    <n v="24"/>
    <n v="49"/>
    <n v="12.5"/>
    <n v="30"/>
    <n v="61.051282051282051"/>
    <n v="61.051282051282051"/>
  </r>
  <r>
    <x v="15"/>
    <x v="98"/>
    <x v="1"/>
    <n v="6"/>
    <n v="7"/>
    <n v="31"/>
    <n v="7.5"/>
    <n v="8.75"/>
    <n v="38.75"/>
    <n v="38.75"/>
  </r>
  <r>
    <x v="15"/>
    <x v="99"/>
    <x v="1"/>
    <n v="11"/>
    <n v="23"/>
    <n v="56"/>
    <n v="13.75"/>
    <n v="28.75"/>
    <n v="69.84615384615384"/>
    <n v="69.84615384615384"/>
  </r>
  <r>
    <x v="15"/>
    <x v="100"/>
    <x v="1"/>
    <n v="0"/>
    <n v="0"/>
    <n v="0"/>
    <n v="0"/>
    <n v="0"/>
    <n v="0"/>
    <n v="0"/>
  </r>
  <r>
    <x v="15"/>
    <x v="101"/>
    <x v="1"/>
    <n v="0"/>
    <n v="0"/>
    <n v="0"/>
    <n v="0"/>
    <n v="0"/>
    <n v="0"/>
    <n v="0"/>
  </r>
  <r>
    <x v="15"/>
    <x v="102"/>
    <x v="1"/>
    <n v="0"/>
    <n v="0"/>
    <n v="0"/>
    <n v="0"/>
    <n v="0"/>
    <n v="0"/>
    <n v="0"/>
  </r>
  <r>
    <x v="16"/>
    <x v="103"/>
    <x v="1"/>
    <n v="2"/>
    <n v="5"/>
    <n v="50"/>
    <n v="2.5"/>
    <n v="6.25"/>
    <n v="62.307692307692307"/>
    <n v="62.307692307692307"/>
  </r>
  <r>
    <x v="16"/>
    <x v="104"/>
    <x v="1"/>
    <n v="3"/>
    <n v="10"/>
    <n v="70"/>
    <n v="3.75"/>
    <n v="12.5"/>
    <n v="87.435897435897431"/>
    <n v="87.435897435897431"/>
  </r>
  <r>
    <x v="16"/>
    <x v="105"/>
    <x v="1"/>
    <n v="4"/>
    <n v="19"/>
    <n v="41"/>
    <n v="5"/>
    <n v="23.75"/>
    <n v="51"/>
    <n v="51"/>
  </r>
  <r>
    <x v="16"/>
    <x v="106"/>
    <x v="1"/>
    <n v="6"/>
    <n v="16"/>
    <n v="56"/>
    <n v="7.5"/>
    <n v="20"/>
    <n v="69.84615384615384"/>
    <n v="69.84615384615384"/>
  </r>
  <r>
    <x v="16"/>
    <x v="107"/>
    <x v="1"/>
    <n v="2"/>
    <n v="8"/>
    <n v="56"/>
    <n v="2.5"/>
    <n v="10"/>
    <n v="69.84615384615384"/>
    <n v="69.84615384615384"/>
  </r>
  <r>
    <x v="16"/>
    <x v="108"/>
    <x v="1"/>
    <n v="2"/>
    <n v="5"/>
    <n v="36"/>
    <n v="2.5"/>
    <n v="6.25"/>
    <n v="45"/>
    <n v="45"/>
  </r>
  <r>
    <x v="16"/>
    <x v="109"/>
    <x v="1"/>
    <n v="3"/>
    <n v="7"/>
    <n v="37"/>
    <n v="3.75"/>
    <n v="8.75"/>
    <n v="46.25"/>
    <n v="46.25"/>
  </r>
  <r>
    <x v="16"/>
    <x v="110"/>
    <x v="1"/>
    <n v="2"/>
    <n v="15"/>
    <n v="23"/>
    <n v="2.5"/>
    <n v="18.75"/>
    <n v="28.75"/>
    <n v="28.75"/>
  </r>
  <r>
    <x v="16"/>
    <x v="111"/>
    <x v="1"/>
    <n v="9"/>
    <n v="22"/>
    <n v="55"/>
    <n v="11.25"/>
    <n v="27.5"/>
    <n v="68.589743589743591"/>
    <n v="68.589743589743591"/>
  </r>
  <r>
    <x v="16"/>
    <x v="112"/>
    <x v="1"/>
    <n v="2"/>
    <n v="15"/>
    <n v="73"/>
    <n v="2.5"/>
    <n v="18.75"/>
    <n v="91.205128205128204"/>
    <n v="91.205128205128204"/>
  </r>
  <r>
    <x v="16"/>
    <x v="113"/>
    <x v="1"/>
    <n v="2"/>
    <n v="8"/>
    <n v="33"/>
    <n v="2.5"/>
    <n v="10"/>
    <n v="41.25"/>
    <n v="41.25"/>
  </r>
  <r>
    <x v="17"/>
    <x v="114"/>
    <x v="1"/>
    <n v="3"/>
    <n v="21"/>
    <n v="173"/>
    <n v="3.75"/>
    <n v="26.25"/>
    <n v="193"/>
    <n v="193"/>
  </r>
  <r>
    <x v="17"/>
    <x v="115"/>
    <x v="1"/>
    <n v="18"/>
    <n v="23"/>
    <n v="92"/>
    <n v="22.5"/>
    <n v="28.75"/>
    <n v="112"/>
    <n v="112"/>
  </r>
  <r>
    <x v="17"/>
    <x v="116"/>
    <x v="1"/>
    <n v="13"/>
    <n v="27"/>
    <n v="329"/>
    <n v="16.25"/>
    <n v="33.75"/>
    <n v="340.93277310924373"/>
    <n v="340.93277310924373"/>
  </r>
  <r>
    <x v="17"/>
    <x v="117"/>
    <x v="1"/>
    <n v="12"/>
    <n v="20"/>
    <n v="143"/>
    <n v="15"/>
    <n v="25"/>
    <n v="163"/>
    <n v="163"/>
  </r>
  <r>
    <x v="17"/>
    <x v="118"/>
    <x v="1"/>
    <n v="2"/>
    <n v="24"/>
    <n v="75"/>
    <n v="2.5"/>
    <n v="30"/>
    <n v="93.717948717948715"/>
    <n v="93.717948717948715"/>
  </r>
  <r>
    <x v="17"/>
    <x v="119"/>
    <x v="1"/>
    <n v="26"/>
    <n v="27"/>
    <n v="103"/>
    <n v="32.5"/>
    <n v="33.75"/>
    <n v="123"/>
    <n v="123"/>
  </r>
  <r>
    <x v="17"/>
    <x v="120"/>
    <x v="1"/>
    <n v="3"/>
    <n v="13"/>
    <n v="120"/>
    <n v="3.75"/>
    <n v="16.25"/>
    <n v="140"/>
    <n v="140"/>
  </r>
  <r>
    <x v="17"/>
    <x v="121"/>
    <x v="1"/>
    <n v="0"/>
    <n v="0"/>
    <n v="0"/>
    <n v="0"/>
    <n v="0"/>
    <n v="0"/>
    <n v="0"/>
  </r>
  <r>
    <x v="17"/>
    <x v="122"/>
    <x v="1"/>
    <n v="24"/>
    <n v="25"/>
    <n v="64"/>
    <n v="30"/>
    <n v="31.25"/>
    <n v="79.897435897435898"/>
    <n v="79.897435897435898"/>
  </r>
  <r>
    <x v="17"/>
    <x v="123"/>
    <x v="1"/>
    <n v="12"/>
    <n v="13"/>
    <n v="80"/>
    <n v="15"/>
    <n v="16.25"/>
    <n v="100"/>
    <n v="100"/>
  </r>
  <r>
    <x v="17"/>
    <x v="124"/>
    <x v="1"/>
    <n v="0"/>
    <n v="0"/>
    <n v="0"/>
    <n v="0"/>
    <n v="0"/>
    <n v="0"/>
    <n v="0"/>
  </r>
  <r>
    <x v="17"/>
    <x v="125"/>
    <x v="1"/>
    <n v="0"/>
    <n v="0"/>
    <n v="0"/>
    <n v="0"/>
    <n v="0"/>
    <n v="0"/>
    <n v="0"/>
  </r>
  <r>
    <x v="17"/>
    <x v="126"/>
    <x v="1"/>
    <n v="0"/>
    <n v="0"/>
    <n v="0"/>
    <n v="0"/>
    <n v="0"/>
    <n v="0"/>
    <n v="0"/>
  </r>
  <r>
    <x v="18"/>
    <x v="127"/>
    <x v="1"/>
    <n v="9"/>
    <n v="10"/>
    <n v="139"/>
    <n v="11.25"/>
    <n v="12.5"/>
    <n v="159"/>
    <n v="159"/>
  </r>
  <r>
    <x v="18"/>
    <x v="128"/>
    <x v="1"/>
    <n v="11"/>
    <n v="13"/>
    <n v="100"/>
    <n v="13.75"/>
    <n v="16.25"/>
    <n v="120"/>
    <n v="120"/>
  </r>
  <r>
    <x v="18"/>
    <x v="129"/>
    <x v="1"/>
    <n v="9"/>
    <n v="32"/>
    <n v="80"/>
    <n v="11.25"/>
    <n v="40"/>
    <n v="100"/>
    <n v="100"/>
  </r>
  <r>
    <x v="18"/>
    <x v="130"/>
    <x v="1"/>
    <n v="6"/>
    <n v="86"/>
    <n v="124"/>
    <n v="7.5"/>
    <n v="106"/>
    <n v="144"/>
    <n v="144"/>
  </r>
  <r>
    <x v="18"/>
    <x v="131"/>
    <x v="1"/>
    <n v="11"/>
    <n v="19"/>
    <n v="148"/>
    <n v="13.75"/>
    <n v="23.75"/>
    <n v="168"/>
    <n v="168"/>
  </r>
  <r>
    <x v="18"/>
    <x v="132"/>
    <x v="1"/>
    <n v="52"/>
    <n v="87"/>
    <n v="114"/>
    <n v="64.820512820512818"/>
    <n v="107"/>
    <n v="134"/>
    <n v="134"/>
  </r>
  <r>
    <x v="18"/>
    <x v="133"/>
    <x v="1"/>
    <n v="19"/>
    <n v="44"/>
    <n v="130"/>
    <n v="23.75"/>
    <n v="54.769230769230766"/>
    <n v="150"/>
    <n v="150"/>
  </r>
  <r>
    <x v="18"/>
    <x v="134"/>
    <x v="1"/>
    <n v="9"/>
    <n v="30"/>
    <n v="109"/>
    <n v="11.25"/>
    <n v="37.5"/>
    <n v="129"/>
    <n v="129"/>
  </r>
  <r>
    <x v="18"/>
    <x v="135"/>
    <x v="1"/>
    <n v="20"/>
    <n v="29"/>
    <n v="110"/>
    <n v="25"/>
    <n v="36.25"/>
    <n v="130"/>
    <n v="130"/>
  </r>
  <r>
    <x v="18"/>
    <x v="136"/>
    <x v="1"/>
    <n v="8"/>
    <n v="20"/>
    <n v="117"/>
    <n v="10"/>
    <n v="25"/>
    <n v="137"/>
    <n v="137"/>
  </r>
  <r>
    <x v="18"/>
    <x v="137"/>
    <x v="1"/>
    <n v="25"/>
    <n v="14"/>
    <n v="40"/>
    <n v="31.25"/>
    <n v="17.5"/>
    <n v="50"/>
    <n v="50"/>
  </r>
  <r>
    <x v="18"/>
    <x v="138"/>
    <x v="1"/>
    <n v="0"/>
    <n v="0"/>
    <n v="0"/>
    <n v="0"/>
    <n v="0"/>
    <n v="0"/>
    <n v="0"/>
  </r>
  <r>
    <x v="18"/>
    <x v="139"/>
    <x v="1"/>
    <n v="5"/>
    <n v="20"/>
    <n v="117"/>
    <n v="6.25"/>
    <n v="25"/>
    <n v="137"/>
    <n v="137"/>
  </r>
  <r>
    <x v="18"/>
    <x v="140"/>
    <x v="1"/>
    <n v="10"/>
    <n v="32"/>
    <n v="103"/>
    <n v="12.5"/>
    <n v="40"/>
    <n v="123"/>
    <n v="123"/>
  </r>
  <r>
    <x v="18"/>
    <x v="141"/>
    <x v="1"/>
    <n v="30"/>
    <n v="30"/>
    <n v="53"/>
    <n v="37.5"/>
    <n v="37.5"/>
    <n v="66.07692307692308"/>
    <n v="66.07692307692308"/>
  </r>
  <r>
    <x v="18"/>
    <x v="142"/>
    <x v="1"/>
    <n v="24"/>
    <n v="27"/>
    <n v="95"/>
    <n v="30"/>
    <n v="33.75"/>
    <n v="115"/>
    <n v="115"/>
  </r>
  <r>
    <x v="18"/>
    <x v="143"/>
    <x v="1"/>
    <n v="17"/>
    <n v="43"/>
    <n v="120"/>
    <n v="21.25"/>
    <n v="53.512820512820511"/>
    <n v="140"/>
    <n v="140"/>
  </r>
  <r>
    <x v="18"/>
    <x v="144"/>
    <x v="1"/>
    <n v="0"/>
    <n v="0"/>
    <n v="0"/>
    <n v="0"/>
    <n v="0"/>
    <n v="0"/>
    <n v="0"/>
  </r>
  <r>
    <x v="18"/>
    <x v="145"/>
    <x v="1"/>
    <n v="22"/>
    <n v="45"/>
    <n v="92"/>
    <n v="27.5"/>
    <n v="56.025641025641022"/>
    <n v="112"/>
    <n v="112"/>
  </r>
  <r>
    <x v="18"/>
    <x v="146"/>
    <x v="1"/>
    <n v="0"/>
    <n v="0"/>
    <n v="0"/>
    <n v="0"/>
    <n v="0"/>
    <n v="0"/>
    <n v="0"/>
  </r>
  <r>
    <x v="18"/>
    <x v="147"/>
    <x v="1"/>
    <n v="11"/>
    <n v="40"/>
    <n v="80"/>
    <n v="13.75"/>
    <n v="50"/>
    <n v="100"/>
    <n v="100"/>
  </r>
  <r>
    <x v="18"/>
    <x v="148"/>
    <x v="1"/>
    <n v="17"/>
    <n v="35"/>
    <n v="83"/>
    <n v="21.25"/>
    <n v="43.75"/>
    <n v="103"/>
    <n v="103"/>
  </r>
  <r>
    <x v="18"/>
    <x v="149"/>
    <x v="1"/>
    <n v="0"/>
    <n v="0"/>
    <n v="0"/>
    <n v="0"/>
    <n v="0"/>
    <n v="0"/>
    <n v="0"/>
  </r>
  <r>
    <x v="18"/>
    <x v="150"/>
    <x v="1"/>
    <n v="20"/>
    <n v="12"/>
    <n v="72"/>
    <n v="25"/>
    <n v="15"/>
    <n v="89.948717948717956"/>
    <n v="89.948717948717956"/>
  </r>
  <r>
    <x v="18"/>
    <x v="151"/>
    <x v="1"/>
    <n v="46"/>
    <n v="79"/>
    <n v="111"/>
    <n v="57.282051282051285"/>
    <n v="98.743589743589752"/>
    <n v="131"/>
    <n v="131"/>
  </r>
  <r>
    <x v="19"/>
    <x v="152"/>
    <x v="1"/>
    <n v="0"/>
    <n v="0"/>
    <n v="0"/>
    <n v="0"/>
    <n v="0"/>
    <n v="0"/>
    <n v="0"/>
  </r>
  <r>
    <x v="20"/>
    <x v="153"/>
    <x v="1"/>
    <n v="35"/>
    <n v="20"/>
    <n v="138"/>
    <n v="43.75"/>
    <n v="25"/>
    <n v="158"/>
    <n v="158"/>
  </r>
  <r>
    <x v="20"/>
    <x v="154"/>
    <x v="1"/>
    <n v="2"/>
    <n v="8"/>
    <n v="44"/>
    <n v="2.5"/>
    <n v="10"/>
    <n v="54.769230769230766"/>
    <n v="54.769230769230766"/>
  </r>
  <r>
    <x v="20"/>
    <x v="155"/>
    <x v="1"/>
    <n v="0"/>
    <n v="0"/>
    <n v="0"/>
    <n v="0"/>
    <n v="0"/>
    <n v="0"/>
    <n v="0"/>
  </r>
  <r>
    <x v="20"/>
    <x v="156"/>
    <x v="1"/>
    <n v="0"/>
    <n v="0"/>
    <n v="0"/>
    <n v="0"/>
    <n v="0"/>
    <n v="0"/>
    <n v="0"/>
  </r>
  <r>
    <x v="20"/>
    <x v="157"/>
    <x v="1"/>
    <n v="2"/>
    <n v="11"/>
    <n v="65"/>
    <n v="2.5"/>
    <n v="13.75"/>
    <n v="81.15384615384616"/>
    <n v="81.15384615384616"/>
  </r>
  <r>
    <x v="20"/>
    <x v="158"/>
    <x v="1"/>
    <n v="2"/>
    <n v="5"/>
    <n v="52"/>
    <n v="2.5"/>
    <n v="6.25"/>
    <n v="64.820512820512818"/>
    <n v="64.820512820512818"/>
  </r>
  <r>
    <x v="20"/>
    <x v="159"/>
    <x v="1"/>
    <n v="0"/>
    <n v="0"/>
    <n v="0"/>
    <n v="0"/>
    <n v="0"/>
    <n v="0"/>
    <n v="0"/>
  </r>
  <r>
    <x v="21"/>
    <x v="160"/>
    <x v="1"/>
    <n v="2"/>
    <n v="10"/>
    <n v="54"/>
    <n v="2.5"/>
    <n v="12.5"/>
    <n v="67.333333333333329"/>
    <n v="67.333333333333329"/>
  </r>
  <r>
    <x v="21"/>
    <x v="161"/>
    <x v="1"/>
    <n v="2"/>
    <n v="5"/>
    <n v="62"/>
    <n v="2.5"/>
    <n v="6.25"/>
    <n v="77.384615384615387"/>
    <n v="77.384615384615387"/>
  </r>
  <r>
    <x v="21"/>
    <x v="162"/>
    <x v="1"/>
    <n v="2"/>
    <n v="5"/>
    <n v="57"/>
    <n v="2.5"/>
    <n v="6.25"/>
    <n v="71.102564102564102"/>
    <n v="71.102564102564102"/>
  </r>
  <r>
    <x v="21"/>
    <x v="163"/>
    <x v="1"/>
    <n v="3"/>
    <n v="5"/>
    <n v="41"/>
    <n v="3.75"/>
    <n v="6.25"/>
    <n v="51"/>
    <n v="51"/>
  </r>
  <r>
    <x v="22"/>
    <x v="164"/>
    <x v="1"/>
    <n v="2"/>
    <n v="7"/>
    <n v="90"/>
    <n v="2.5"/>
    <n v="8.75"/>
    <n v="110"/>
    <n v="110"/>
  </r>
  <r>
    <x v="22"/>
    <x v="165"/>
    <x v="1"/>
    <n v="2"/>
    <n v="5"/>
    <n v="82"/>
    <n v="2.5"/>
    <n v="6.25"/>
    <n v="102"/>
    <n v="102"/>
  </r>
  <r>
    <x v="23"/>
    <x v="166"/>
    <x v="1"/>
    <n v="6"/>
    <n v="19"/>
    <n v="106"/>
    <n v="7.5"/>
    <n v="23.75"/>
    <n v="126"/>
    <n v="126"/>
  </r>
  <r>
    <x v="23"/>
    <x v="167"/>
    <x v="1"/>
    <n v="3"/>
    <n v="14"/>
    <n v="82"/>
    <n v="3.75"/>
    <n v="17.5"/>
    <n v="102"/>
    <n v="102"/>
  </r>
  <r>
    <x v="23"/>
    <x v="168"/>
    <x v="1"/>
    <n v="2"/>
    <n v="18"/>
    <n v="80"/>
    <n v="2.5"/>
    <n v="22.5"/>
    <n v="100"/>
    <n v="100"/>
  </r>
  <r>
    <x v="23"/>
    <x v="169"/>
    <x v="1"/>
    <n v="2"/>
    <n v="18"/>
    <n v="81"/>
    <n v="2.5"/>
    <n v="22.5"/>
    <n v="101"/>
    <n v="101"/>
  </r>
  <r>
    <x v="23"/>
    <x v="170"/>
    <x v="1"/>
    <n v="2"/>
    <n v="17"/>
    <n v="68"/>
    <n v="2.5"/>
    <n v="21.25"/>
    <n v="84.92307692307692"/>
    <n v="84.92307692307692"/>
  </r>
  <r>
    <x v="23"/>
    <x v="171"/>
    <x v="1"/>
    <n v="0"/>
    <n v="0"/>
    <n v="0"/>
    <n v="0"/>
    <n v="0"/>
    <n v="0"/>
    <n v="0"/>
  </r>
  <r>
    <x v="23"/>
    <x v="172"/>
    <x v="1"/>
    <n v="3"/>
    <n v="9"/>
    <n v="52"/>
    <n v="3.75"/>
    <n v="11.25"/>
    <n v="64.820512820512818"/>
    <n v="64.820512820512818"/>
  </r>
  <r>
    <x v="23"/>
    <x v="173"/>
    <x v="1"/>
    <n v="0"/>
    <n v="0"/>
    <n v="0"/>
    <n v="0"/>
    <n v="0"/>
    <n v="0"/>
    <n v="0"/>
  </r>
  <r>
    <x v="23"/>
    <x v="174"/>
    <x v="1"/>
    <n v="0"/>
    <n v="0"/>
    <n v="0"/>
    <n v="0"/>
    <n v="0"/>
    <n v="0"/>
    <n v="0"/>
  </r>
  <r>
    <x v="23"/>
    <x v="175"/>
    <x v="1"/>
    <n v="0"/>
    <n v="0"/>
    <n v="0"/>
    <n v="0"/>
    <n v="0"/>
    <n v="0"/>
    <n v="0"/>
  </r>
  <r>
    <x v="23"/>
    <x v="176"/>
    <x v="1"/>
    <n v="3"/>
    <n v="22"/>
    <n v="54"/>
    <n v="3.75"/>
    <n v="27.5"/>
    <n v="67.333333333333329"/>
    <n v="67.333333333333329"/>
  </r>
  <r>
    <x v="23"/>
    <x v="177"/>
    <x v="1"/>
    <n v="5"/>
    <n v="11"/>
    <n v="98"/>
    <n v="6.25"/>
    <n v="13.75"/>
    <n v="118"/>
    <n v="118"/>
  </r>
  <r>
    <x v="23"/>
    <x v="178"/>
    <x v="1"/>
    <n v="3"/>
    <n v="15"/>
    <n v="53"/>
    <n v="3.75"/>
    <n v="18.75"/>
    <n v="66.07692307692308"/>
    <n v="66.07692307692308"/>
  </r>
  <r>
    <x v="23"/>
    <x v="179"/>
    <x v="1"/>
    <n v="8"/>
    <n v="19"/>
    <n v="116"/>
    <n v="10"/>
    <n v="23.75"/>
    <n v="136"/>
    <n v="136"/>
  </r>
  <r>
    <x v="24"/>
    <x v="180"/>
    <x v="1"/>
    <n v="8"/>
    <n v="14"/>
    <n v="42"/>
    <n v="10"/>
    <n v="17.5"/>
    <n v="52.256410256410255"/>
    <n v="52.256410256410255"/>
  </r>
  <r>
    <x v="24"/>
    <x v="181"/>
    <x v="1"/>
    <n v="0"/>
    <n v="0"/>
    <n v="0"/>
    <n v="0"/>
    <n v="0"/>
    <n v="0"/>
    <n v="0"/>
  </r>
  <r>
    <x v="25"/>
    <x v="182"/>
    <x v="1"/>
    <n v="15"/>
    <n v="39"/>
    <n v="202"/>
    <n v="18.75"/>
    <n v="48.75"/>
    <n v="222"/>
    <n v="222"/>
  </r>
  <r>
    <x v="25"/>
    <x v="183"/>
    <x v="1"/>
    <n v="0"/>
    <n v="0"/>
    <n v="0"/>
    <n v="0"/>
    <n v="0"/>
    <n v="0"/>
    <n v="0"/>
  </r>
  <r>
    <x v="25"/>
    <x v="184"/>
    <x v="1"/>
    <n v="0"/>
    <n v="0"/>
    <n v="0"/>
    <n v="0"/>
    <n v="0"/>
    <n v="0"/>
    <n v="0"/>
  </r>
  <r>
    <x v="25"/>
    <x v="185"/>
    <x v="1"/>
    <n v="9"/>
    <n v="28"/>
    <n v="129"/>
    <n v="11.25"/>
    <n v="35"/>
    <n v="149"/>
    <n v="149"/>
  </r>
  <r>
    <x v="25"/>
    <x v="186"/>
    <x v="1"/>
    <n v="0"/>
    <n v="0"/>
    <n v="0"/>
    <n v="0"/>
    <n v="0"/>
    <n v="0"/>
    <n v="0"/>
  </r>
  <r>
    <x v="25"/>
    <x v="187"/>
    <x v="1"/>
    <n v="9"/>
    <n v="35"/>
    <n v="201"/>
    <n v="11.25"/>
    <n v="43.75"/>
    <n v="221"/>
    <n v="221"/>
  </r>
  <r>
    <x v="25"/>
    <x v="188"/>
    <x v="1"/>
    <n v="0"/>
    <n v="0"/>
    <n v="0"/>
    <n v="0"/>
    <n v="0"/>
    <n v="0"/>
    <n v="0"/>
  </r>
  <r>
    <x v="25"/>
    <x v="189"/>
    <x v="1"/>
    <n v="13"/>
    <n v="26"/>
    <n v="136"/>
    <n v="16.25"/>
    <n v="32.5"/>
    <n v="156"/>
    <n v="156"/>
  </r>
  <r>
    <x v="25"/>
    <x v="190"/>
    <x v="1"/>
    <n v="10"/>
    <n v="26"/>
    <n v="213"/>
    <n v="12.5"/>
    <n v="32.5"/>
    <n v="233"/>
    <n v="233"/>
  </r>
  <r>
    <x v="25"/>
    <x v="191"/>
    <x v="1"/>
    <n v="11"/>
    <n v="27"/>
    <n v="228"/>
    <n v="13.75"/>
    <n v="33.75"/>
    <n v="248"/>
    <n v="248"/>
  </r>
  <r>
    <x v="25"/>
    <x v="192"/>
    <x v="1"/>
    <n v="7"/>
    <n v="19"/>
    <n v="89"/>
    <n v="8.75"/>
    <n v="23.75"/>
    <n v="109"/>
    <n v="109"/>
  </r>
  <r>
    <x v="25"/>
    <x v="193"/>
    <x v="1"/>
    <n v="7"/>
    <n v="12"/>
    <n v="68"/>
    <n v="8.75"/>
    <n v="15"/>
    <n v="84.92307692307692"/>
    <n v="84.92307692307692"/>
  </r>
  <r>
    <x v="25"/>
    <x v="194"/>
    <x v="1"/>
    <n v="5"/>
    <n v="13"/>
    <n v="62"/>
    <n v="6.25"/>
    <n v="16.25"/>
    <n v="77.384615384615387"/>
    <n v="77.384615384615387"/>
  </r>
  <r>
    <x v="25"/>
    <x v="195"/>
    <x v="1"/>
    <n v="0"/>
    <n v="0"/>
    <n v="0"/>
    <n v="0"/>
    <n v="0"/>
    <n v="0"/>
    <n v="0"/>
  </r>
  <r>
    <x v="26"/>
    <x v="196"/>
    <x v="1"/>
    <n v="10"/>
    <n v="22"/>
    <n v="151"/>
    <n v="12.5"/>
    <n v="27.5"/>
    <n v="171"/>
    <n v="171"/>
  </r>
  <r>
    <x v="26"/>
    <x v="197"/>
    <x v="1"/>
    <n v="9"/>
    <n v="52"/>
    <n v="187"/>
    <n v="11.25"/>
    <n v="64.820512820512818"/>
    <n v="207"/>
    <n v="207"/>
  </r>
  <r>
    <x v="26"/>
    <x v="198"/>
    <x v="1"/>
    <n v="6"/>
    <n v="24"/>
    <n v="189"/>
    <n v="7.5"/>
    <n v="30"/>
    <n v="209"/>
    <n v="209"/>
  </r>
  <r>
    <x v="26"/>
    <x v="199"/>
    <x v="1"/>
    <n v="8"/>
    <n v="32"/>
    <n v="156"/>
    <n v="10"/>
    <n v="40"/>
    <n v="176"/>
    <n v="176"/>
  </r>
  <r>
    <x v="26"/>
    <x v="200"/>
    <x v="1"/>
    <n v="6"/>
    <n v="31"/>
    <n v="155"/>
    <n v="7.5"/>
    <n v="38.75"/>
    <n v="175"/>
    <n v="175"/>
  </r>
  <r>
    <x v="27"/>
    <x v="201"/>
    <x v="1"/>
    <n v="0"/>
    <n v="0"/>
    <n v="0"/>
    <n v="0"/>
    <n v="0"/>
    <n v="0"/>
    <n v="0"/>
  </r>
  <r>
    <x v="28"/>
    <x v="202"/>
    <x v="1"/>
    <n v="12"/>
    <n v="21"/>
    <n v="57"/>
    <n v="15"/>
    <n v="26.25"/>
    <n v="71.102564102564102"/>
    <n v="71.102564102564102"/>
  </r>
  <r>
    <x v="28"/>
    <x v="203"/>
    <x v="1"/>
    <n v="3"/>
    <n v="27"/>
    <n v="68"/>
    <n v="3.75"/>
    <n v="33.75"/>
    <n v="84.92307692307692"/>
    <n v="84.92307692307692"/>
  </r>
  <r>
    <x v="28"/>
    <x v="204"/>
    <x v="1"/>
    <n v="0"/>
    <n v="0"/>
    <n v="0"/>
    <n v="0"/>
    <n v="0"/>
    <n v="0"/>
    <n v="0"/>
  </r>
  <r>
    <x v="28"/>
    <x v="205"/>
    <x v="1"/>
    <n v="14"/>
    <n v="30"/>
    <n v="48"/>
    <n v="17.5"/>
    <n v="37.5"/>
    <n v="59.794871794871796"/>
    <n v="59.794871794871796"/>
  </r>
  <r>
    <x v="28"/>
    <x v="206"/>
    <x v="1"/>
    <n v="0"/>
    <n v="0"/>
    <n v="0"/>
    <n v="0"/>
    <n v="0"/>
    <n v="0"/>
    <n v="0"/>
  </r>
  <r>
    <x v="28"/>
    <x v="207"/>
    <x v="1"/>
    <n v="9"/>
    <n v="22"/>
    <n v="60"/>
    <n v="11.25"/>
    <n v="27.5"/>
    <n v="74.871794871794876"/>
    <n v="74.871794871794876"/>
  </r>
  <r>
    <x v="28"/>
    <x v="208"/>
    <x v="1"/>
    <n v="11"/>
    <n v="17"/>
    <n v="76"/>
    <n v="13.75"/>
    <n v="21.25"/>
    <n v="94.974358974358978"/>
    <n v="94.974358974358978"/>
  </r>
  <r>
    <x v="28"/>
    <x v="209"/>
    <x v="1"/>
    <n v="14"/>
    <n v="14"/>
    <n v="134"/>
    <n v="17.5"/>
    <n v="17.5"/>
    <n v="154"/>
    <n v="154"/>
  </r>
  <r>
    <x v="29"/>
    <x v="210"/>
    <x v="1"/>
    <n v="0"/>
    <n v="0"/>
    <n v="0"/>
    <n v="0"/>
    <n v="0"/>
    <n v="0"/>
    <n v="0"/>
  </r>
  <r>
    <x v="29"/>
    <x v="211"/>
    <x v="1"/>
    <n v="4"/>
    <n v="28"/>
    <n v="79"/>
    <n v="5"/>
    <n v="35"/>
    <n v="98.743589743589752"/>
    <n v="98.743589743589752"/>
  </r>
  <r>
    <x v="29"/>
    <x v="212"/>
    <x v="1"/>
    <n v="0"/>
    <n v="0"/>
    <n v="0"/>
    <n v="0"/>
    <n v="0"/>
    <n v="0"/>
    <n v="0"/>
  </r>
  <r>
    <x v="29"/>
    <x v="213"/>
    <x v="1"/>
    <n v="5"/>
    <n v="11"/>
    <n v="63"/>
    <n v="6.25"/>
    <n v="13.75"/>
    <n v="78.641025641025635"/>
    <n v="78.641025641025635"/>
  </r>
  <r>
    <x v="29"/>
    <x v="214"/>
    <x v="1"/>
    <n v="0"/>
    <n v="0"/>
    <n v="0"/>
    <n v="0"/>
    <n v="0"/>
    <n v="0"/>
    <n v="0"/>
  </r>
  <r>
    <x v="29"/>
    <x v="215"/>
    <x v="1"/>
    <n v="4"/>
    <n v="15"/>
    <n v="79"/>
    <n v="5"/>
    <n v="18.75"/>
    <n v="98.743589743589752"/>
    <n v="98.743589743589752"/>
  </r>
  <r>
    <x v="29"/>
    <x v="216"/>
    <x v="1"/>
    <n v="0"/>
    <n v="0"/>
    <n v="0"/>
    <n v="0"/>
    <n v="0"/>
    <n v="0"/>
    <n v="0"/>
  </r>
  <r>
    <x v="29"/>
    <x v="217"/>
    <x v="1"/>
    <n v="6"/>
    <n v="22"/>
    <n v="108"/>
    <n v="7.5"/>
    <n v="27.5"/>
    <n v="128"/>
    <n v="128"/>
  </r>
  <r>
    <x v="29"/>
    <x v="218"/>
    <x v="1"/>
    <n v="0"/>
    <n v="0"/>
    <n v="0"/>
    <n v="0"/>
    <n v="0"/>
    <n v="0"/>
    <n v="0"/>
  </r>
  <r>
    <x v="29"/>
    <x v="219"/>
    <x v="1"/>
    <n v="6"/>
    <n v="11"/>
    <n v="82"/>
    <n v="7.5"/>
    <n v="13.75"/>
    <n v="102"/>
    <n v="102"/>
  </r>
  <r>
    <x v="29"/>
    <x v="220"/>
    <x v="1"/>
    <n v="0"/>
    <n v="0"/>
    <n v="0"/>
    <n v="0"/>
    <n v="0"/>
    <n v="0"/>
    <n v="0"/>
  </r>
  <r>
    <x v="29"/>
    <x v="221"/>
    <x v="1"/>
    <n v="3"/>
    <n v="11"/>
    <n v="49"/>
    <n v="3.75"/>
    <n v="13.75"/>
    <n v="61.051282051282051"/>
    <n v="61.051282051282051"/>
  </r>
  <r>
    <x v="30"/>
    <x v="222"/>
    <x v="1"/>
    <n v="0"/>
    <n v="0"/>
    <n v="0"/>
    <n v="0"/>
    <n v="0"/>
    <n v="0"/>
    <n v="0"/>
  </r>
  <r>
    <x v="31"/>
    <x v="223"/>
    <x v="1"/>
    <n v="5"/>
    <n v="23"/>
    <n v="196"/>
    <n v="6.25"/>
    <n v="28.75"/>
    <n v="216"/>
    <n v="216"/>
  </r>
  <r>
    <x v="31"/>
    <x v="224"/>
    <x v="1"/>
    <n v="4"/>
    <n v="32"/>
    <n v="317"/>
    <n v="5"/>
    <n v="40"/>
    <n v="330.94957983193279"/>
    <n v="330.94957983193279"/>
  </r>
  <r>
    <x v="31"/>
    <x v="225"/>
    <x v="1"/>
    <n v="17"/>
    <n v="31"/>
    <n v="134"/>
    <n v="21.25"/>
    <n v="38.75"/>
    <n v="154"/>
    <n v="154"/>
  </r>
  <r>
    <x v="31"/>
    <x v="226"/>
    <x v="1"/>
    <n v="12"/>
    <n v="24"/>
    <n v="231"/>
    <n v="15"/>
    <n v="30"/>
    <n v="251"/>
    <n v="251"/>
  </r>
  <r>
    <x v="31"/>
    <x v="227"/>
    <x v="1"/>
    <n v="12"/>
    <n v="31"/>
    <n v="212"/>
    <n v="15"/>
    <n v="38.75"/>
    <n v="232"/>
    <n v="232"/>
  </r>
  <r>
    <x v="31"/>
    <x v="228"/>
    <x v="1"/>
    <n v="19"/>
    <n v="29"/>
    <n v="158"/>
    <n v="23.75"/>
    <n v="36.25"/>
    <n v="178"/>
    <n v="178"/>
  </r>
  <r>
    <x v="31"/>
    <x v="229"/>
    <x v="1"/>
    <n v="30"/>
    <n v="34"/>
    <n v="248"/>
    <n v="37.5"/>
    <n v="42.5"/>
    <n v="268"/>
    <n v="268"/>
  </r>
  <r>
    <x v="31"/>
    <x v="230"/>
    <x v="1"/>
    <n v="18"/>
    <n v="35"/>
    <n v="123"/>
    <n v="22.5"/>
    <n v="43.75"/>
    <n v="143"/>
    <n v="143"/>
  </r>
  <r>
    <x v="31"/>
    <x v="231"/>
    <x v="1"/>
    <n v="8"/>
    <n v="21"/>
    <n v="110"/>
    <n v="10"/>
    <n v="26.25"/>
    <n v="130"/>
    <n v="130"/>
  </r>
  <r>
    <x v="31"/>
    <x v="232"/>
    <x v="1"/>
    <n v="8"/>
    <n v="34"/>
    <n v="215"/>
    <n v="10"/>
    <n v="42.5"/>
    <n v="235"/>
    <n v="235"/>
  </r>
  <r>
    <x v="31"/>
    <x v="233"/>
    <x v="1"/>
    <n v="25"/>
    <n v="25"/>
    <n v="168"/>
    <n v="31.25"/>
    <n v="31.25"/>
    <n v="188"/>
    <n v="188"/>
  </r>
  <r>
    <x v="31"/>
    <x v="234"/>
    <x v="1"/>
    <n v="8"/>
    <n v="32"/>
    <n v="211"/>
    <n v="10"/>
    <n v="40"/>
    <n v="231"/>
    <n v="231"/>
  </r>
  <r>
    <x v="31"/>
    <x v="235"/>
    <x v="1"/>
    <n v="23"/>
    <n v="29"/>
    <n v="208"/>
    <n v="28.75"/>
    <n v="36.25"/>
    <n v="228"/>
    <n v="228"/>
  </r>
  <r>
    <x v="31"/>
    <x v="236"/>
    <x v="1"/>
    <n v="4"/>
    <n v="43"/>
    <n v="129"/>
    <n v="5"/>
    <n v="53.512820512820511"/>
    <n v="149"/>
    <n v="149"/>
  </r>
  <r>
    <x v="31"/>
    <x v="237"/>
    <x v="1"/>
    <n v="13"/>
    <n v="23"/>
    <n v="165"/>
    <n v="16.25"/>
    <n v="28.75"/>
    <n v="185"/>
    <n v="185"/>
  </r>
  <r>
    <x v="31"/>
    <x v="238"/>
    <x v="1"/>
    <n v="9"/>
    <n v="35"/>
    <n v="136"/>
    <n v="11.25"/>
    <n v="43.75"/>
    <n v="156"/>
    <n v="156"/>
  </r>
  <r>
    <x v="31"/>
    <x v="239"/>
    <x v="1"/>
    <n v="11"/>
    <n v="15"/>
    <n v="163"/>
    <n v="13.75"/>
    <n v="18.75"/>
    <n v="183"/>
    <n v="183"/>
  </r>
  <r>
    <x v="31"/>
    <x v="240"/>
    <x v="1"/>
    <n v="11"/>
    <n v="29"/>
    <n v="186"/>
    <n v="13.75"/>
    <n v="36.25"/>
    <n v="206"/>
    <n v="206"/>
  </r>
  <r>
    <x v="31"/>
    <x v="241"/>
    <x v="1"/>
    <n v="10"/>
    <n v="32"/>
    <n v="98"/>
    <n v="12.5"/>
    <n v="40"/>
    <n v="118"/>
    <n v="118"/>
  </r>
  <r>
    <x v="31"/>
    <x v="242"/>
    <x v="1"/>
    <n v="18"/>
    <n v="21"/>
    <n v="138"/>
    <n v="22.5"/>
    <n v="26.25"/>
    <n v="158"/>
    <n v="158"/>
  </r>
  <r>
    <x v="32"/>
    <x v="243"/>
    <x v="1"/>
    <n v="26"/>
    <n v="28"/>
    <n v="188"/>
    <n v="32.5"/>
    <n v="35"/>
    <n v="208"/>
    <n v="208"/>
  </r>
  <r>
    <x v="32"/>
    <x v="244"/>
    <x v="1"/>
    <n v="0"/>
    <n v="0"/>
    <n v="137"/>
    <n v="0"/>
    <n v="0"/>
    <n v="157"/>
    <n v="157"/>
  </r>
  <r>
    <x v="32"/>
    <x v="245"/>
    <x v="1"/>
    <n v="28"/>
    <n v="32"/>
    <n v="149"/>
    <n v="35"/>
    <n v="40"/>
    <n v="169"/>
    <n v="169"/>
  </r>
  <r>
    <x v="32"/>
    <x v="246"/>
    <x v="1"/>
    <n v="0"/>
    <n v="0"/>
    <n v="180"/>
    <n v="0"/>
    <n v="0"/>
    <n v="200"/>
    <n v="200"/>
  </r>
  <r>
    <x v="32"/>
    <x v="247"/>
    <x v="1"/>
    <n v="22"/>
    <n v="24"/>
    <n v="109"/>
    <n v="27.5"/>
    <n v="30"/>
    <n v="129"/>
    <n v="129"/>
  </r>
  <r>
    <x v="32"/>
    <x v="248"/>
    <x v="1"/>
    <n v="0"/>
    <n v="0"/>
    <n v="158"/>
    <n v="0"/>
    <n v="0"/>
    <n v="178"/>
    <n v="178"/>
  </r>
  <r>
    <x v="33"/>
    <x v="249"/>
    <x v="1"/>
    <n v="10"/>
    <n v="37"/>
    <n v="111"/>
    <n v="12.5"/>
    <n v="46.25"/>
    <n v="131"/>
    <n v="131"/>
  </r>
  <r>
    <x v="33"/>
    <x v="250"/>
    <x v="1"/>
    <n v="13"/>
    <n v="48"/>
    <n v="130"/>
    <n v="16.25"/>
    <n v="59.794871794871796"/>
    <n v="150"/>
    <n v="150"/>
  </r>
  <r>
    <x v="33"/>
    <x v="251"/>
    <x v="1"/>
    <n v="13"/>
    <n v="48"/>
    <n v="108"/>
    <n v="16.25"/>
    <n v="59.794871794871796"/>
    <n v="128"/>
    <n v="128"/>
  </r>
  <r>
    <x v="33"/>
    <x v="252"/>
    <x v="1"/>
    <n v="13"/>
    <n v="41"/>
    <n v="238"/>
    <n v="16.25"/>
    <n v="51"/>
    <n v="258"/>
    <n v="258"/>
  </r>
  <r>
    <x v="33"/>
    <x v="253"/>
    <x v="1"/>
    <n v="13"/>
    <n v="40"/>
    <n v="186"/>
    <n v="16.25"/>
    <n v="50"/>
    <n v="206"/>
    <n v="206"/>
  </r>
  <r>
    <x v="33"/>
    <x v="254"/>
    <x v="1"/>
    <n v="12"/>
    <n v="70"/>
    <n v="135"/>
    <n v="15"/>
    <n v="87.435897435897431"/>
    <n v="155"/>
    <n v="155"/>
  </r>
  <r>
    <x v="33"/>
    <x v="255"/>
    <x v="1"/>
    <n v="14"/>
    <n v="45"/>
    <n v="126"/>
    <n v="17.5"/>
    <n v="56.025641025641022"/>
    <n v="146"/>
    <n v="146"/>
  </r>
  <r>
    <x v="33"/>
    <x v="256"/>
    <x v="1"/>
    <n v="0"/>
    <n v="0"/>
    <n v="0"/>
    <n v="0"/>
    <n v="0"/>
    <n v="0"/>
    <n v="0"/>
  </r>
  <r>
    <x v="33"/>
    <x v="257"/>
    <x v="1"/>
    <n v="8"/>
    <n v="59"/>
    <n v="119"/>
    <n v="10"/>
    <n v="73.615384615384613"/>
    <n v="139"/>
    <n v="139"/>
  </r>
  <r>
    <x v="0"/>
    <x v="0"/>
    <x v="2"/>
    <n v="4"/>
    <n v="13"/>
    <n v="70"/>
    <n v="5"/>
    <n v="16.25"/>
    <n v="87.435897435897431"/>
    <n v="87.435897435897431"/>
  </r>
  <r>
    <x v="0"/>
    <x v="1"/>
    <x v="2"/>
    <n v="4"/>
    <n v="9"/>
    <n v="51"/>
    <n v="5"/>
    <n v="11.25"/>
    <n v="63.564102564102562"/>
    <n v="63.564102564102562"/>
  </r>
  <r>
    <x v="0"/>
    <x v="2"/>
    <x v="2"/>
    <n v="6"/>
    <n v="15"/>
    <n v="115"/>
    <n v="7.5"/>
    <n v="18.75"/>
    <n v="135"/>
    <n v="135"/>
  </r>
  <r>
    <x v="0"/>
    <x v="3"/>
    <x v="2"/>
    <n v="4"/>
    <n v="17"/>
    <n v="75"/>
    <n v="5"/>
    <n v="21.25"/>
    <n v="93.717948717948715"/>
    <n v="93.717948717948715"/>
  </r>
  <r>
    <x v="0"/>
    <x v="4"/>
    <x v="2"/>
    <n v="5"/>
    <n v="10"/>
    <n v="70"/>
    <n v="6.25"/>
    <n v="12.5"/>
    <n v="87.435897435897431"/>
    <n v="87.435897435897431"/>
  </r>
  <r>
    <x v="0"/>
    <x v="5"/>
    <x v="2"/>
    <n v="13"/>
    <n v="19"/>
    <n v="59"/>
    <n v="16.25"/>
    <n v="23.75"/>
    <n v="73.615384615384613"/>
    <n v="73.615384615384613"/>
  </r>
  <r>
    <x v="0"/>
    <x v="6"/>
    <x v="2"/>
    <n v="4"/>
    <n v="10"/>
    <n v="76"/>
    <n v="5"/>
    <n v="12.5"/>
    <n v="94.974358974358978"/>
    <n v="94.974358974358978"/>
  </r>
  <r>
    <x v="0"/>
    <x v="7"/>
    <x v="2"/>
    <n v="5"/>
    <n v="17"/>
    <n v="62"/>
    <n v="6.25"/>
    <n v="21.25"/>
    <n v="77.384615384615387"/>
    <n v="77.384615384615387"/>
  </r>
  <r>
    <x v="0"/>
    <x v="8"/>
    <x v="2"/>
    <n v="11"/>
    <n v="17"/>
    <n v="68"/>
    <n v="13.75"/>
    <n v="21.25"/>
    <n v="84.92307692307692"/>
    <n v="84.92307692307692"/>
  </r>
  <r>
    <x v="0"/>
    <x v="9"/>
    <x v="2"/>
    <n v="11"/>
    <n v="16"/>
    <n v="76"/>
    <n v="13.75"/>
    <n v="20"/>
    <n v="94.974358974358978"/>
    <n v="94.974358974358978"/>
  </r>
  <r>
    <x v="0"/>
    <x v="10"/>
    <x v="2"/>
    <n v="4"/>
    <n v="9"/>
    <n v="44"/>
    <n v="5"/>
    <n v="11.25"/>
    <n v="54.769230769230766"/>
    <n v="54.769230769230766"/>
  </r>
  <r>
    <x v="0"/>
    <x v="11"/>
    <x v="2"/>
    <n v="5"/>
    <n v="19"/>
    <n v="104"/>
    <n v="6.25"/>
    <n v="23.75"/>
    <n v="124"/>
    <n v="124"/>
  </r>
  <r>
    <x v="0"/>
    <x v="12"/>
    <x v="2"/>
    <n v="13"/>
    <n v="18"/>
    <n v="67"/>
    <n v="16.25"/>
    <n v="22.5"/>
    <n v="83.666666666666657"/>
    <n v="83.666666666666657"/>
  </r>
  <r>
    <x v="0"/>
    <x v="13"/>
    <x v="2"/>
    <n v="0"/>
    <n v="0"/>
    <n v="0"/>
    <n v="0"/>
    <n v="0"/>
    <n v="0"/>
    <n v="0"/>
  </r>
  <r>
    <x v="1"/>
    <x v="14"/>
    <x v="2"/>
    <n v="0"/>
    <n v="0"/>
    <n v="0"/>
    <n v="0"/>
    <n v="0"/>
    <n v="0"/>
    <n v="0"/>
  </r>
  <r>
    <x v="1"/>
    <x v="15"/>
    <x v="2"/>
    <n v="7"/>
    <n v="14"/>
    <n v="45"/>
    <n v="8.75"/>
    <n v="17.5"/>
    <n v="56.025641025641022"/>
    <n v="56.025641025641022"/>
  </r>
  <r>
    <x v="2"/>
    <x v="16"/>
    <x v="2"/>
    <n v="6"/>
    <n v="14"/>
    <n v="98"/>
    <n v="7.5"/>
    <n v="17.5"/>
    <n v="118"/>
    <n v="118"/>
  </r>
  <r>
    <x v="2"/>
    <x v="17"/>
    <x v="2"/>
    <n v="7"/>
    <n v="15"/>
    <n v="99"/>
    <n v="8.75"/>
    <n v="18.75"/>
    <n v="119"/>
    <n v="119"/>
  </r>
  <r>
    <x v="2"/>
    <x v="18"/>
    <x v="2"/>
    <n v="7"/>
    <n v="16"/>
    <n v="101"/>
    <n v="8.75"/>
    <n v="20"/>
    <n v="121"/>
    <n v="121"/>
  </r>
  <r>
    <x v="2"/>
    <x v="19"/>
    <x v="2"/>
    <n v="7"/>
    <n v="16"/>
    <n v="147"/>
    <n v="8.75"/>
    <n v="20"/>
    <n v="167"/>
    <n v="167"/>
  </r>
  <r>
    <x v="2"/>
    <x v="20"/>
    <x v="2"/>
    <n v="7"/>
    <n v="16"/>
    <n v="121"/>
    <n v="8.75"/>
    <n v="20"/>
    <n v="141"/>
    <n v="141"/>
  </r>
  <r>
    <x v="2"/>
    <x v="21"/>
    <x v="2"/>
    <n v="7"/>
    <n v="15"/>
    <n v="77"/>
    <n v="8.75"/>
    <n v="18.75"/>
    <n v="96.230769230769226"/>
    <n v="96.230769230769226"/>
  </r>
  <r>
    <x v="2"/>
    <x v="22"/>
    <x v="2"/>
    <n v="7"/>
    <n v="15"/>
    <n v="132"/>
    <n v="8.75"/>
    <n v="18.75"/>
    <n v="152"/>
    <n v="152"/>
  </r>
  <r>
    <x v="2"/>
    <x v="23"/>
    <x v="2"/>
    <n v="7"/>
    <n v="17"/>
    <n v="140"/>
    <n v="8.75"/>
    <n v="21.25"/>
    <n v="160"/>
    <n v="160"/>
  </r>
  <r>
    <x v="2"/>
    <x v="24"/>
    <x v="2"/>
    <n v="7"/>
    <n v="15"/>
    <n v="120"/>
    <n v="8.75"/>
    <n v="18.75"/>
    <n v="140"/>
    <n v="140"/>
  </r>
  <r>
    <x v="2"/>
    <x v="25"/>
    <x v="2"/>
    <n v="7"/>
    <n v="17"/>
    <n v="135"/>
    <n v="8.75"/>
    <n v="21.25"/>
    <n v="155"/>
    <n v="155"/>
  </r>
  <r>
    <x v="2"/>
    <x v="26"/>
    <x v="2"/>
    <n v="7"/>
    <n v="14"/>
    <n v="120"/>
    <n v="8.75"/>
    <n v="17.5"/>
    <n v="140"/>
    <n v="140"/>
  </r>
  <r>
    <x v="2"/>
    <x v="27"/>
    <x v="2"/>
    <n v="6"/>
    <n v="14"/>
    <n v="99"/>
    <n v="7.5"/>
    <n v="17.5"/>
    <n v="119"/>
    <n v="119"/>
  </r>
  <r>
    <x v="2"/>
    <x v="28"/>
    <x v="2"/>
    <n v="0"/>
    <n v="0"/>
    <n v="0"/>
    <n v="0"/>
    <n v="0"/>
    <n v="0"/>
    <n v="0"/>
  </r>
  <r>
    <x v="3"/>
    <x v="29"/>
    <x v="2"/>
    <n v="2"/>
    <n v="28"/>
    <n v="101"/>
    <n v="2.5"/>
    <n v="35"/>
    <n v="121"/>
    <n v="121"/>
  </r>
  <r>
    <x v="4"/>
    <x v="30"/>
    <x v="2"/>
    <n v="8"/>
    <n v="22"/>
    <n v="102"/>
    <n v="10"/>
    <n v="27.5"/>
    <n v="122"/>
    <n v="122"/>
  </r>
  <r>
    <x v="5"/>
    <x v="31"/>
    <x v="2"/>
    <n v="5"/>
    <n v="22"/>
    <n v="115"/>
    <n v="6.25"/>
    <n v="27.5"/>
    <n v="135"/>
    <n v="135"/>
  </r>
  <r>
    <x v="5"/>
    <x v="32"/>
    <x v="2"/>
    <n v="12"/>
    <n v="19"/>
    <n v="77"/>
    <n v="15"/>
    <n v="23.75"/>
    <n v="96.230769230769226"/>
    <n v="96.230769230769226"/>
  </r>
  <r>
    <x v="5"/>
    <x v="33"/>
    <x v="2"/>
    <n v="15"/>
    <n v="41"/>
    <n v="305"/>
    <n v="18.75"/>
    <n v="51"/>
    <n v="320.96638655462186"/>
    <n v="320.96638655462186"/>
  </r>
  <r>
    <x v="5"/>
    <x v="34"/>
    <x v="2"/>
    <n v="8"/>
    <n v="21"/>
    <n v="44"/>
    <n v="10"/>
    <n v="26.25"/>
    <n v="54.769230769230766"/>
    <n v="54.769230769230766"/>
  </r>
  <r>
    <x v="6"/>
    <x v="35"/>
    <x v="2"/>
    <n v="8"/>
    <n v="20"/>
    <n v="44"/>
    <n v="10"/>
    <n v="25"/>
    <n v="54.769230769230766"/>
    <n v="54.769230769230766"/>
  </r>
  <r>
    <x v="7"/>
    <x v="36"/>
    <x v="2"/>
    <n v="7"/>
    <n v="12"/>
    <n v="55"/>
    <n v="8.75"/>
    <n v="15"/>
    <n v="68.589743589743591"/>
    <n v="68.589743589743591"/>
  </r>
  <r>
    <x v="8"/>
    <x v="37"/>
    <x v="2"/>
    <n v="7"/>
    <n v="12"/>
    <n v="54"/>
    <n v="8.75"/>
    <n v="15"/>
    <n v="67.333333333333329"/>
    <n v="67.333333333333329"/>
  </r>
  <r>
    <x v="9"/>
    <x v="38"/>
    <x v="2"/>
    <n v="7"/>
    <n v="12"/>
    <n v="57"/>
    <n v="8.75"/>
    <n v="15"/>
    <n v="71.102564102564102"/>
    <n v="71.102564102564102"/>
  </r>
  <r>
    <x v="9"/>
    <x v="39"/>
    <x v="2"/>
    <n v="7"/>
    <n v="12"/>
    <n v="48"/>
    <n v="8.75"/>
    <n v="15"/>
    <n v="59.794871794871796"/>
    <n v="59.794871794871796"/>
  </r>
  <r>
    <x v="9"/>
    <x v="40"/>
    <x v="2"/>
    <n v="0"/>
    <n v="0"/>
    <n v="0"/>
    <n v="0"/>
    <n v="0"/>
    <n v="0"/>
    <n v="0"/>
  </r>
  <r>
    <x v="9"/>
    <x v="41"/>
    <x v="2"/>
    <n v="0"/>
    <n v="0"/>
    <n v="0"/>
    <n v="0"/>
    <n v="0"/>
    <n v="0"/>
    <n v="0"/>
  </r>
  <r>
    <x v="9"/>
    <x v="42"/>
    <x v="2"/>
    <n v="7"/>
    <n v="13"/>
    <n v="54"/>
    <n v="8.75"/>
    <n v="16.25"/>
    <n v="67.333333333333329"/>
    <n v="67.333333333333329"/>
  </r>
  <r>
    <x v="9"/>
    <x v="43"/>
    <x v="2"/>
    <n v="7"/>
    <n v="13"/>
    <n v="54"/>
    <n v="8.75"/>
    <n v="16.25"/>
    <n v="67.333333333333329"/>
    <n v="67.333333333333329"/>
  </r>
  <r>
    <x v="9"/>
    <x v="44"/>
    <x v="2"/>
    <n v="10"/>
    <n v="12"/>
    <n v="60"/>
    <n v="12.5"/>
    <n v="15"/>
    <n v="74.871794871794876"/>
    <n v="74.871794871794876"/>
  </r>
  <r>
    <x v="9"/>
    <x v="45"/>
    <x v="2"/>
    <n v="6"/>
    <n v="12"/>
    <n v="60"/>
    <n v="7.5"/>
    <n v="15"/>
    <n v="74.871794871794876"/>
    <n v="74.871794871794876"/>
  </r>
  <r>
    <x v="9"/>
    <x v="46"/>
    <x v="2"/>
    <n v="6"/>
    <n v="12"/>
    <n v="60"/>
    <n v="7.5"/>
    <n v="15"/>
    <n v="74.871794871794876"/>
    <n v="74.871794871794876"/>
  </r>
  <r>
    <x v="9"/>
    <x v="47"/>
    <x v="2"/>
    <n v="7"/>
    <n v="10"/>
    <n v="46"/>
    <n v="8.75"/>
    <n v="12.5"/>
    <n v="57.282051282051285"/>
    <n v="57.282051282051285"/>
  </r>
  <r>
    <x v="9"/>
    <x v="48"/>
    <x v="2"/>
    <n v="6"/>
    <n v="12"/>
    <n v="50"/>
    <n v="7.5"/>
    <n v="15"/>
    <n v="62.307692307692307"/>
    <n v="62.307692307692307"/>
  </r>
  <r>
    <x v="9"/>
    <x v="49"/>
    <x v="2"/>
    <n v="7"/>
    <n v="12"/>
    <n v="46"/>
    <n v="8.75"/>
    <n v="15"/>
    <n v="57.282051282051285"/>
    <n v="57.282051282051285"/>
  </r>
  <r>
    <x v="9"/>
    <x v="50"/>
    <x v="2"/>
    <n v="7"/>
    <n v="12"/>
    <n v="53"/>
    <n v="8.75"/>
    <n v="15"/>
    <n v="66.07692307692308"/>
    <n v="66.07692307692308"/>
  </r>
  <r>
    <x v="9"/>
    <x v="51"/>
    <x v="2"/>
    <n v="6"/>
    <n v="12"/>
    <n v="54"/>
    <n v="7.5"/>
    <n v="15"/>
    <n v="67.333333333333329"/>
    <n v="67.333333333333329"/>
  </r>
  <r>
    <x v="9"/>
    <x v="52"/>
    <x v="2"/>
    <n v="7"/>
    <n v="11"/>
    <n v="49"/>
    <n v="8.75"/>
    <n v="13.75"/>
    <n v="61.051282051282051"/>
    <n v="61.051282051282051"/>
  </r>
  <r>
    <x v="9"/>
    <x v="53"/>
    <x v="2"/>
    <n v="12"/>
    <n v="17"/>
    <n v="79"/>
    <n v="15"/>
    <n v="21.25"/>
    <n v="98.743589743589752"/>
    <n v="98.743589743589752"/>
  </r>
  <r>
    <x v="9"/>
    <x v="54"/>
    <x v="2"/>
    <n v="14"/>
    <n v="21"/>
    <n v="86"/>
    <n v="17.5"/>
    <n v="26.25"/>
    <n v="106"/>
    <n v="106"/>
  </r>
  <r>
    <x v="10"/>
    <x v="55"/>
    <x v="2"/>
    <n v="12"/>
    <n v="19"/>
    <n v="90"/>
    <n v="15"/>
    <n v="23.75"/>
    <n v="110"/>
    <n v="110"/>
  </r>
  <r>
    <x v="10"/>
    <x v="56"/>
    <x v="2"/>
    <n v="12"/>
    <n v="17"/>
    <n v="87"/>
    <n v="15"/>
    <n v="21.25"/>
    <n v="107"/>
    <n v="107"/>
  </r>
  <r>
    <x v="10"/>
    <x v="57"/>
    <x v="2"/>
    <n v="13"/>
    <n v="20"/>
    <n v="88"/>
    <n v="16.25"/>
    <n v="25"/>
    <n v="108"/>
    <n v="108"/>
  </r>
  <r>
    <x v="10"/>
    <x v="58"/>
    <x v="2"/>
    <n v="14"/>
    <n v="19"/>
    <n v="89"/>
    <n v="17.5"/>
    <n v="23.75"/>
    <n v="109"/>
    <n v="109"/>
  </r>
  <r>
    <x v="10"/>
    <x v="59"/>
    <x v="2"/>
    <n v="13"/>
    <n v="20"/>
    <n v="93"/>
    <n v="16.25"/>
    <n v="25"/>
    <n v="113"/>
    <n v="113"/>
  </r>
  <r>
    <x v="10"/>
    <x v="60"/>
    <x v="2"/>
    <n v="12"/>
    <n v="26"/>
    <n v="196"/>
    <n v="15"/>
    <n v="32.5"/>
    <n v="216"/>
    <n v="216"/>
  </r>
  <r>
    <x v="10"/>
    <x v="61"/>
    <x v="2"/>
    <n v="6"/>
    <n v="9"/>
    <n v="97"/>
    <n v="7.5"/>
    <n v="11.25"/>
    <n v="117"/>
    <n v="117"/>
  </r>
  <r>
    <x v="11"/>
    <x v="62"/>
    <x v="2"/>
    <n v="10"/>
    <n v="23"/>
    <n v="153"/>
    <n v="12.5"/>
    <n v="28.75"/>
    <n v="173"/>
    <n v="173"/>
  </r>
  <r>
    <x v="11"/>
    <x v="63"/>
    <x v="2"/>
    <n v="2"/>
    <n v="27"/>
    <n v="118"/>
    <n v="2.5"/>
    <n v="33.75"/>
    <n v="138"/>
    <n v="138"/>
  </r>
  <r>
    <x v="11"/>
    <x v="64"/>
    <x v="2"/>
    <n v="2"/>
    <n v="11"/>
    <n v="85"/>
    <n v="2.5"/>
    <n v="13.75"/>
    <n v="105"/>
    <n v="105"/>
  </r>
  <r>
    <x v="12"/>
    <x v="65"/>
    <x v="2"/>
    <n v="0"/>
    <n v="0"/>
    <n v="0"/>
    <n v="0"/>
    <n v="0"/>
    <n v="0"/>
    <n v="0"/>
  </r>
  <r>
    <x v="12"/>
    <x v="66"/>
    <x v="2"/>
    <n v="2"/>
    <n v="15"/>
    <n v="142"/>
    <n v="2.5"/>
    <n v="18.75"/>
    <n v="162"/>
    <n v="162"/>
  </r>
  <r>
    <x v="12"/>
    <x v="67"/>
    <x v="2"/>
    <n v="2"/>
    <n v="9"/>
    <n v="48"/>
    <n v="2.5"/>
    <n v="11.25"/>
    <n v="59.794871794871796"/>
    <n v="59.794871794871796"/>
  </r>
  <r>
    <x v="12"/>
    <x v="68"/>
    <x v="2"/>
    <n v="2"/>
    <n v="26"/>
    <n v="110"/>
    <n v="2.5"/>
    <n v="32.5"/>
    <n v="130"/>
    <n v="130"/>
  </r>
  <r>
    <x v="12"/>
    <x v="69"/>
    <x v="2"/>
    <n v="2"/>
    <n v="14"/>
    <n v="117"/>
    <n v="2.5"/>
    <n v="17.5"/>
    <n v="137"/>
    <n v="137"/>
  </r>
  <r>
    <x v="12"/>
    <x v="70"/>
    <x v="2"/>
    <n v="3"/>
    <n v="12"/>
    <n v="68"/>
    <n v="3.75"/>
    <n v="15"/>
    <n v="84.92307692307692"/>
    <n v="84.92307692307692"/>
  </r>
  <r>
    <x v="12"/>
    <x v="71"/>
    <x v="2"/>
    <n v="2"/>
    <n v="10"/>
    <n v="47"/>
    <n v="2.5"/>
    <n v="12.5"/>
    <n v="58.53846153846154"/>
    <n v="58.53846153846154"/>
  </r>
  <r>
    <x v="12"/>
    <x v="72"/>
    <x v="2"/>
    <n v="2"/>
    <n v="8"/>
    <n v="74"/>
    <n v="2.5"/>
    <n v="10"/>
    <n v="92.461538461538453"/>
    <n v="92.461538461538453"/>
  </r>
  <r>
    <x v="12"/>
    <x v="73"/>
    <x v="2"/>
    <n v="2"/>
    <n v="6"/>
    <n v="93"/>
    <n v="2.5"/>
    <n v="7.5"/>
    <n v="113"/>
    <n v="113"/>
  </r>
  <r>
    <x v="12"/>
    <x v="74"/>
    <x v="2"/>
    <n v="5"/>
    <n v="15"/>
    <n v="118"/>
    <n v="6.25"/>
    <n v="18.75"/>
    <n v="138"/>
    <n v="138"/>
  </r>
  <r>
    <x v="12"/>
    <x v="75"/>
    <x v="2"/>
    <n v="16"/>
    <n v="40"/>
    <n v="151"/>
    <n v="20"/>
    <n v="50"/>
    <n v="171"/>
    <n v="171"/>
  </r>
  <r>
    <x v="13"/>
    <x v="76"/>
    <x v="2"/>
    <n v="35"/>
    <n v="45"/>
    <n v="135"/>
    <n v="43.75"/>
    <n v="56.025641025641022"/>
    <n v="155"/>
    <n v="155"/>
  </r>
  <r>
    <x v="14"/>
    <x v="77"/>
    <x v="2"/>
    <n v="16"/>
    <n v="39"/>
    <n v="193"/>
    <n v="20"/>
    <n v="48.75"/>
    <n v="213"/>
    <n v="213"/>
  </r>
  <r>
    <x v="14"/>
    <x v="78"/>
    <x v="2"/>
    <n v="19"/>
    <n v="36"/>
    <n v="177"/>
    <n v="23.75"/>
    <n v="45"/>
    <n v="197"/>
    <n v="197"/>
  </r>
  <r>
    <x v="14"/>
    <x v="79"/>
    <x v="2"/>
    <n v="0"/>
    <n v="0"/>
    <n v="0"/>
    <n v="0"/>
    <n v="0"/>
    <n v="0"/>
    <n v="0"/>
  </r>
  <r>
    <x v="14"/>
    <x v="80"/>
    <x v="2"/>
    <n v="16"/>
    <n v="40"/>
    <n v="121"/>
    <n v="20"/>
    <n v="50"/>
    <n v="141"/>
    <n v="141"/>
  </r>
  <r>
    <x v="14"/>
    <x v="81"/>
    <x v="2"/>
    <n v="0"/>
    <n v="0"/>
    <n v="0"/>
    <n v="0"/>
    <n v="0"/>
    <n v="0"/>
    <n v="0"/>
  </r>
  <r>
    <x v="14"/>
    <x v="82"/>
    <x v="2"/>
    <n v="0"/>
    <n v="0"/>
    <n v="0"/>
    <n v="0"/>
    <n v="0"/>
    <n v="0"/>
    <n v="0"/>
  </r>
  <r>
    <x v="14"/>
    <x v="83"/>
    <x v="2"/>
    <n v="0"/>
    <n v="0"/>
    <n v="0"/>
    <n v="0"/>
    <n v="0"/>
    <n v="0"/>
    <n v="0"/>
  </r>
  <r>
    <x v="14"/>
    <x v="84"/>
    <x v="2"/>
    <n v="2"/>
    <n v="19"/>
    <n v="74"/>
    <n v="2.5"/>
    <n v="23.75"/>
    <n v="92.461538461538453"/>
    <n v="92.461538461538453"/>
  </r>
  <r>
    <x v="15"/>
    <x v="85"/>
    <x v="2"/>
    <n v="0"/>
    <n v="0"/>
    <n v="0"/>
    <n v="0"/>
    <n v="0"/>
    <n v="0"/>
    <n v="0"/>
  </r>
  <r>
    <x v="15"/>
    <x v="86"/>
    <x v="2"/>
    <n v="3"/>
    <n v="6"/>
    <n v="29"/>
    <n v="3.75"/>
    <n v="7.5"/>
    <n v="36.25"/>
    <n v="36.25"/>
  </r>
  <r>
    <x v="15"/>
    <x v="87"/>
    <x v="2"/>
    <n v="5"/>
    <n v="8"/>
    <n v="92"/>
    <n v="6.25"/>
    <n v="10"/>
    <n v="112"/>
    <n v="112"/>
  </r>
  <r>
    <x v="15"/>
    <x v="88"/>
    <x v="2"/>
    <n v="3"/>
    <n v="14"/>
    <n v="88"/>
    <n v="3.75"/>
    <n v="17.5"/>
    <n v="108"/>
    <n v="108"/>
  </r>
  <r>
    <x v="15"/>
    <x v="89"/>
    <x v="2"/>
    <n v="5"/>
    <n v="18"/>
    <n v="26"/>
    <n v="6.25"/>
    <n v="22.5"/>
    <n v="32.5"/>
    <n v="32.5"/>
  </r>
  <r>
    <x v="15"/>
    <x v="90"/>
    <x v="2"/>
    <n v="6"/>
    <n v="15"/>
    <n v="96"/>
    <n v="7.5"/>
    <n v="18.75"/>
    <n v="116"/>
    <n v="116"/>
  </r>
  <r>
    <x v="15"/>
    <x v="91"/>
    <x v="2"/>
    <n v="0"/>
    <n v="0"/>
    <n v="0"/>
    <n v="0"/>
    <n v="0"/>
    <n v="0"/>
    <n v="0"/>
  </r>
  <r>
    <x v="15"/>
    <x v="92"/>
    <x v="2"/>
    <n v="6"/>
    <n v="14"/>
    <n v="47"/>
    <n v="7.5"/>
    <n v="17.5"/>
    <n v="58.53846153846154"/>
    <n v="58.53846153846154"/>
  </r>
  <r>
    <x v="15"/>
    <x v="93"/>
    <x v="2"/>
    <n v="11"/>
    <n v="23"/>
    <n v="43"/>
    <n v="13.75"/>
    <n v="28.75"/>
    <n v="53.512820512820511"/>
    <n v="53.512820512820511"/>
  </r>
  <r>
    <x v="15"/>
    <x v="94"/>
    <x v="2"/>
    <n v="8"/>
    <n v="7"/>
    <n v="32"/>
    <n v="10"/>
    <n v="8.75"/>
    <n v="40"/>
    <n v="40"/>
  </r>
  <r>
    <x v="15"/>
    <x v="95"/>
    <x v="2"/>
    <n v="11"/>
    <n v="23"/>
    <n v="60"/>
    <n v="13.75"/>
    <n v="28.75"/>
    <n v="74.871794871794876"/>
    <n v="74.871794871794876"/>
  </r>
  <r>
    <x v="15"/>
    <x v="96"/>
    <x v="2"/>
    <n v="9"/>
    <n v="13"/>
    <n v="79"/>
    <n v="11.25"/>
    <n v="16.25"/>
    <n v="98.743589743589752"/>
    <n v="98.743589743589752"/>
  </r>
  <r>
    <x v="15"/>
    <x v="97"/>
    <x v="2"/>
    <n v="5"/>
    <n v="8"/>
    <n v="51"/>
    <n v="6.25"/>
    <n v="10"/>
    <n v="63.564102564102562"/>
    <n v="63.564102564102562"/>
  </r>
  <r>
    <x v="15"/>
    <x v="98"/>
    <x v="2"/>
    <n v="0"/>
    <n v="0"/>
    <n v="0"/>
    <n v="0"/>
    <n v="0"/>
    <n v="0"/>
    <n v="0"/>
  </r>
  <r>
    <x v="15"/>
    <x v="99"/>
    <x v="2"/>
    <n v="2"/>
    <n v="5"/>
    <n v="47"/>
    <n v="2.5"/>
    <n v="6.25"/>
    <n v="58.53846153846154"/>
    <n v="58.53846153846154"/>
  </r>
  <r>
    <x v="15"/>
    <x v="100"/>
    <x v="2"/>
    <n v="2"/>
    <n v="6"/>
    <n v="75"/>
    <n v="2.5"/>
    <n v="7.5"/>
    <n v="93.717948717948715"/>
    <n v="93.717948717948715"/>
  </r>
  <r>
    <x v="15"/>
    <x v="101"/>
    <x v="2"/>
    <n v="4"/>
    <n v="11"/>
    <n v="36"/>
    <n v="5"/>
    <n v="13.75"/>
    <n v="45"/>
    <n v="45"/>
  </r>
  <r>
    <x v="15"/>
    <x v="102"/>
    <x v="2"/>
    <n v="7"/>
    <n v="19"/>
    <n v="70"/>
    <n v="8.75"/>
    <n v="23.75"/>
    <n v="87.435897435897431"/>
    <n v="87.435897435897431"/>
  </r>
  <r>
    <x v="16"/>
    <x v="103"/>
    <x v="2"/>
    <n v="2"/>
    <n v="17"/>
    <n v="48"/>
    <n v="2.5"/>
    <n v="21.25"/>
    <n v="59.794871794871796"/>
    <n v="59.794871794871796"/>
  </r>
  <r>
    <x v="16"/>
    <x v="104"/>
    <x v="2"/>
    <n v="2"/>
    <n v="5"/>
    <n v="37"/>
    <n v="2.5"/>
    <n v="6.25"/>
    <n v="46.25"/>
    <n v="46.25"/>
  </r>
  <r>
    <x v="16"/>
    <x v="105"/>
    <x v="2"/>
    <n v="3"/>
    <n v="5"/>
    <n v="39"/>
    <n v="3.75"/>
    <n v="6.25"/>
    <n v="48.75"/>
    <n v="48.75"/>
  </r>
  <r>
    <x v="16"/>
    <x v="106"/>
    <x v="2"/>
    <n v="2"/>
    <n v="14"/>
    <n v="24"/>
    <n v="2.5"/>
    <n v="17.5"/>
    <n v="30"/>
    <n v="30"/>
  </r>
  <r>
    <x v="16"/>
    <x v="107"/>
    <x v="2"/>
    <n v="9"/>
    <n v="22"/>
    <n v="54"/>
    <n v="11.25"/>
    <n v="27.5"/>
    <n v="67.333333333333329"/>
    <n v="67.333333333333329"/>
  </r>
  <r>
    <x v="16"/>
    <x v="108"/>
    <x v="2"/>
    <n v="2"/>
    <n v="12"/>
    <n v="46"/>
    <n v="2.5"/>
    <n v="15"/>
    <n v="57.282051282051285"/>
    <n v="57.282051282051285"/>
  </r>
  <r>
    <x v="16"/>
    <x v="109"/>
    <x v="2"/>
    <n v="2"/>
    <n v="5"/>
    <n v="42"/>
    <n v="2.5"/>
    <n v="6.25"/>
    <n v="52.256410256410255"/>
    <n v="52.256410256410255"/>
  </r>
  <r>
    <x v="16"/>
    <x v="110"/>
    <x v="2"/>
    <n v="3"/>
    <n v="26"/>
    <n v="220"/>
    <n v="3.75"/>
    <n v="32.5"/>
    <n v="240"/>
    <n v="240"/>
  </r>
  <r>
    <x v="16"/>
    <x v="111"/>
    <x v="2"/>
    <n v="16"/>
    <n v="21"/>
    <n v="102"/>
    <n v="20"/>
    <n v="26.25"/>
    <n v="122"/>
    <n v="122"/>
  </r>
  <r>
    <x v="16"/>
    <x v="112"/>
    <x v="2"/>
    <n v="13"/>
    <n v="27"/>
    <n v="197"/>
    <n v="16.25"/>
    <n v="33.75"/>
    <n v="217"/>
    <n v="217"/>
  </r>
  <r>
    <x v="16"/>
    <x v="113"/>
    <x v="2"/>
    <n v="11"/>
    <n v="19"/>
    <n v="156"/>
    <n v="13.75"/>
    <n v="23.75"/>
    <n v="176"/>
    <n v="176"/>
  </r>
  <r>
    <x v="17"/>
    <x v="114"/>
    <x v="2"/>
    <n v="2"/>
    <n v="23"/>
    <n v="69"/>
    <n v="2.5"/>
    <n v="28.75"/>
    <n v="86.179487179487182"/>
    <n v="86.179487179487182"/>
  </r>
  <r>
    <x v="17"/>
    <x v="115"/>
    <x v="2"/>
    <n v="26"/>
    <n v="27"/>
    <n v="106"/>
    <n v="32.5"/>
    <n v="33.75"/>
    <n v="126"/>
    <n v="126"/>
  </r>
  <r>
    <x v="17"/>
    <x v="116"/>
    <x v="2"/>
    <n v="2"/>
    <n v="14"/>
    <n v="156"/>
    <n v="2.5"/>
    <n v="17.5"/>
    <n v="176"/>
    <n v="176"/>
  </r>
  <r>
    <x v="17"/>
    <x v="117"/>
    <x v="2"/>
    <n v="0"/>
    <n v="0"/>
    <n v="0"/>
    <n v="0"/>
    <n v="0"/>
    <n v="0"/>
    <n v="0"/>
  </r>
  <r>
    <x v="17"/>
    <x v="118"/>
    <x v="2"/>
    <n v="0"/>
    <n v="0"/>
    <n v="0"/>
    <n v="0"/>
    <n v="0"/>
    <n v="0"/>
    <n v="0"/>
  </r>
  <r>
    <x v="17"/>
    <x v="119"/>
    <x v="2"/>
    <n v="13"/>
    <n v="14"/>
    <n v="82"/>
    <n v="16.25"/>
    <n v="17.5"/>
    <n v="102"/>
    <n v="102"/>
  </r>
  <r>
    <x v="17"/>
    <x v="120"/>
    <x v="2"/>
    <n v="0"/>
    <n v="0"/>
    <n v="0"/>
    <n v="0"/>
    <n v="0"/>
    <n v="0"/>
    <n v="0"/>
  </r>
  <r>
    <x v="17"/>
    <x v="121"/>
    <x v="2"/>
    <n v="0"/>
    <n v="0"/>
    <n v="0"/>
    <n v="0"/>
    <n v="0"/>
    <n v="0"/>
    <n v="0"/>
  </r>
  <r>
    <x v="17"/>
    <x v="122"/>
    <x v="2"/>
    <n v="0"/>
    <n v="0"/>
    <n v="0"/>
    <n v="0"/>
    <n v="0"/>
    <n v="0"/>
    <n v="0"/>
  </r>
  <r>
    <x v="17"/>
    <x v="123"/>
    <x v="2"/>
    <n v="7"/>
    <n v="8"/>
    <n v="133"/>
    <n v="8.75"/>
    <n v="10"/>
    <n v="153"/>
    <n v="153"/>
  </r>
  <r>
    <x v="17"/>
    <x v="124"/>
    <x v="2"/>
    <n v="11"/>
    <n v="13"/>
    <n v="90"/>
    <n v="13.75"/>
    <n v="16.25"/>
    <n v="110"/>
    <n v="110"/>
  </r>
  <r>
    <x v="17"/>
    <x v="125"/>
    <x v="2"/>
    <n v="10"/>
    <n v="37"/>
    <n v="84"/>
    <n v="12.5"/>
    <n v="46.25"/>
    <n v="104"/>
    <n v="104"/>
  </r>
  <r>
    <x v="17"/>
    <x v="126"/>
    <x v="2"/>
    <n v="0"/>
    <n v="0"/>
    <n v="0"/>
    <n v="0"/>
    <n v="0"/>
    <n v="0"/>
    <n v="0"/>
  </r>
  <r>
    <x v="18"/>
    <x v="127"/>
    <x v="2"/>
    <n v="25"/>
    <n v="46"/>
    <n v="84"/>
    <n v="31.25"/>
    <n v="57.282051282051285"/>
    <n v="104"/>
    <n v="104"/>
  </r>
  <r>
    <x v="18"/>
    <x v="128"/>
    <x v="2"/>
    <n v="13"/>
    <n v="22"/>
    <n v="129"/>
    <n v="16.25"/>
    <n v="27.5"/>
    <n v="149"/>
    <n v="149"/>
  </r>
  <r>
    <x v="18"/>
    <x v="129"/>
    <x v="2"/>
    <n v="25"/>
    <n v="54"/>
    <n v="91"/>
    <n v="31.25"/>
    <n v="67.333333333333329"/>
    <n v="111"/>
    <n v="111"/>
  </r>
  <r>
    <x v="18"/>
    <x v="130"/>
    <x v="2"/>
    <n v="11"/>
    <n v="31"/>
    <n v="122"/>
    <n v="13.75"/>
    <n v="38.75"/>
    <n v="142"/>
    <n v="142"/>
  </r>
  <r>
    <x v="18"/>
    <x v="131"/>
    <x v="2"/>
    <n v="22"/>
    <n v="36"/>
    <n v="118"/>
    <n v="27.5"/>
    <n v="45"/>
    <n v="138"/>
    <n v="138"/>
  </r>
  <r>
    <x v="18"/>
    <x v="132"/>
    <x v="2"/>
    <n v="6"/>
    <n v="17"/>
    <n v="97"/>
    <n v="7.5"/>
    <n v="21.25"/>
    <n v="117"/>
    <n v="117"/>
  </r>
  <r>
    <x v="18"/>
    <x v="133"/>
    <x v="2"/>
    <n v="10"/>
    <n v="9"/>
    <n v="131"/>
    <n v="12.5"/>
    <n v="11.25"/>
    <n v="151"/>
    <n v="151"/>
  </r>
  <r>
    <x v="18"/>
    <x v="134"/>
    <x v="2"/>
    <n v="0"/>
    <n v="0"/>
    <n v="0"/>
    <n v="0"/>
    <n v="0"/>
    <n v="0"/>
    <n v="0"/>
  </r>
  <r>
    <x v="18"/>
    <x v="135"/>
    <x v="2"/>
    <n v="3"/>
    <n v="13"/>
    <n v="117"/>
    <n v="3.75"/>
    <n v="16.25"/>
    <n v="137"/>
    <n v="137"/>
  </r>
  <r>
    <x v="18"/>
    <x v="136"/>
    <x v="2"/>
    <n v="8"/>
    <n v="27"/>
    <n v="89"/>
    <n v="10"/>
    <n v="33.75"/>
    <n v="109"/>
    <n v="109"/>
  </r>
  <r>
    <x v="18"/>
    <x v="137"/>
    <x v="2"/>
    <n v="33"/>
    <n v="31"/>
    <n v="63"/>
    <n v="41.25"/>
    <n v="38.75"/>
    <n v="78.641025641025635"/>
    <n v="78.641025641025635"/>
  </r>
  <r>
    <x v="18"/>
    <x v="138"/>
    <x v="2"/>
    <n v="28"/>
    <n v="29"/>
    <n v="85"/>
    <n v="35"/>
    <n v="36.25"/>
    <n v="105"/>
    <n v="105"/>
  </r>
  <r>
    <x v="18"/>
    <x v="139"/>
    <x v="2"/>
    <n v="17"/>
    <n v="44"/>
    <n v="137"/>
    <n v="21.25"/>
    <n v="54.769230769230766"/>
    <n v="157"/>
    <n v="157"/>
  </r>
  <r>
    <x v="18"/>
    <x v="140"/>
    <x v="2"/>
    <n v="20"/>
    <n v="43"/>
    <n v="86"/>
    <n v="25"/>
    <n v="53.512820512820511"/>
    <n v="106"/>
    <n v="106"/>
  </r>
  <r>
    <x v="18"/>
    <x v="141"/>
    <x v="2"/>
    <n v="20"/>
    <n v="41"/>
    <n v="88"/>
    <n v="25"/>
    <n v="51"/>
    <n v="108"/>
    <n v="108"/>
  </r>
  <r>
    <x v="18"/>
    <x v="142"/>
    <x v="2"/>
    <n v="0"/>
    <n v="0"/>
    <n v="0"/>
    <n v="0"/>
    <n v="0"/>
    <n v="0"/>
    <n v="0"/>
  </r>
  <r>
    <x v="18"/>
    <x v="143"/>
    <x v="2"/>
    <n v="10"/>
    <n v="39"/>
    <n v="76"/>
    <n v="12.5"/>
    <n v="48.75"/>
    <n v="94.974358974358978"/>
    <n v="94.974358974358978"/>
  </r>
  <r>
    <x v="18"/>
    <x v="144"/>
    <x v="2"/>
    <n v="16"/>
    <n v="35"/>
    <n v="83"/>
    <n v="20"/>
    <n v="43.75"/>
    <n v="103"/>
    <n v="103"/>
  </r>
  <r>
    <x v="18"/>
    <x v="145"/>
    <x v="2"/>
    <n v="0"/>
    <n v="0"/>
    <n v="0"/>
    <n v="0"/>
    <n v="0"/>
    <n v="0"/>
    <n v="0"/>
  </r>
  <r>
    <x v="18"/>
    <x v="146"/>
    <x v="2"/>
    <n v="17"/>
    <n v="32"/>
    <n v="110"/>
    <n v="21.25"/>
    <n v="40"/>
    <n v="130"/>
    <n v="130"/>
  </r>
  <r>
    <x v="18"/>
    <x v="147"/>
    <x v="2"/>
    <n v="23"/>
    <n v="43"/>
    <n v="75"/>
    <n v="28.75"/>
    <n v="53.512820512820511"/>
    <n v="93.717948717948715"/>
    <n v="93.717948717948715"/>
  </r>
  <r>
    <x v="18"/>
    <x v="148"/>
    <x v="2"/>
    <n v="0"/>
    <n v="0"/>
    <n v="0"/>
    <n v="0"/>
    <n v="0"/>
    <n v="0"/>
    <n v="0"/>
  </r>
  <r>
    <x v="18"/>
    <x v="149"/>
    <x v="2"/>
    <n v="22"/>
    <n v="15"/>
    <n v="122"/>
    <n v="27.5"/>
    <n v="18.75"/>
    <n v="142"/>
    <n v="142"/>
  </r>
  <r>
    <x v="18"/>
    <x v="150"/>
    <x v="2"/>
    <n v="3"/>
    <n v="10"/>
    <n v="42"/>
    <n v="3.75"/>
    <n v="12.5"/>
    <n v="52.256410256410255"/>
    <n v="52.256410256410255"/>
  </r>
  <r>
    <x v="18"/>
    <x v="151"/>
    <x v="2"/>
    <n v="2"/>
    <n v="6"/>
    <n v="36"/>
    <n v="2.5"/>
    <n v="7.5"/>
    <n v="45"/>
    <n v="45"/>
  </r>
  <r>
    <x v="19"/>
    <x v="152"/>
    <x v="2"/>
    <n v="2"/>
    <n v="6"/>
    <n v="24"/>
    <n v="2.5"/>
    <n v="7.5"/>
    <n v="30"/>
    <n v="30"/>
  </r>
  <r>
    <x v="20"/>
    <x v="153"/>
    <x v="2"/>
    <n v="2"/>
    <n v="11"/>
    <n v="65"/>
    <n v="2.5"/>
    <n v="13.75"/>
    <n v="81.15384615384616"/>
    <n v="81.15384615384616"/>
  </r>
  <r>
    <x v="20"/>
    <x v="154"/>
    <x v="2"/>
    <n v="2"/>
    <n v="6"/>
    <n v="38"/>
    <n v="2.5"/>
    <n v="7.5"/>
    <n v="47.5"/>
    <n v="47.5"/>
  </r>
  <r>
    <x v="20"/>
    <x v="155"/>
    <x v="2"/>
    <n v="0"/>
    <n v="0"/>
    <n v="0"/>
    <n v="0"/>
    <n v="0"/>
    <n v="0"/>
    <n v="0"/>
  </r>
  <r>
    <x v="20"/>
    <x v="156"/>
    <x v="2"/>
    <n v="2"/>
    <n v="9"/>
    <n v="48"/>
    <n v="2.5"/>
    <n v="11.25"/>
    <n v="59.794871794871796"/>
    <n v="59.794871794871796"/>
  </r>
  <r>
    <x v="20"/>
    <x v="157"/>
    <x v="2"/>
    <n v="2"/>
    <n v="5"/>
    <n v="57"/>
    <n v="2.5"/>
    <n v="6.25"/>
    <n v="71.102564102564102"/>
    <n v="71.102564102564102"/>
  </r>
  <r>
    <x v="20"/>
    <x v="158"/>
    <x v="2"/>
    <n v="2"/>
    <n v="5"/>
    <n v="42"/>
    <n v="2.5"/>
    <n v="6.25"/>
    <n v="52.256410256410255"/>
    <n v="52.256410256410255"/>
  </r>
  <r>
    <x v="20"/>
    <x v="159"/>
    <x v="2"/>
    <n v="2"/>
    <n v="5"/>
    <n v="46"/>
    <n v="2.5"/>
    <n v="6.25"/>
    <n v="57.282051282051285"/>
    <n v="57.282051282051285"/>
  </r>
  <r>
    <x v="21"/>
    <x v="160"/>
    <x v="2"/>
    <n v="2"/>
    <n v="6"/>
    <n v="101"/>
    <n v="2.5"/>
    <n v="7.5"/>
    <n v="121"/>
    <n v="121"/>
  </r>
  <r>
    <x v="21"/>
    <x v="161"/>
    <x v="2"/>
    <n v="2"/>
    <n v="5"/>
    <n v="85"/>
    <n v="2.5"/>
    <n v="6.25"/>
    <n v="105"/>
    <n v="105"/>
  </r>
  <r>
    <x v="21"/>
    <x v="162"/>
    <x v="2"/>
    <n v="8"/>
    <n v="21"/>
    <n v="106"/>
    <n v="10"/>
    <n v="26.25"/>
    <n v="126"/>
    <n v="126"/>
  </r>
  <r>
    <x v="21"/>
    <x v="163"/>
    <x v="2"/>
    <n v="4"/>
    <n v="13"/>
    <n v="87"/>
    <n v="5"/>
    <n v="16.25"/>
    <n v="107"/>
    <n v="107"/>
  </r>
  <r>
    <x v="22"/>
    <x v="164"/>
    <x v="2"/>
    <n v="2"/>
    <n v="20"/>
    <n v="75"/>
    <n v="2.5"/>
    <n v="25"/>
    <n v="93.717948717948715"/>
    <n v="93.717948717948715"/>
  </r>
  <r>
    <x v="22"/>
    <x v="165"/>
    <x v="2"/>
    <n v="2"/>
    <n v="17"/>
    <n v="87"/>
    <n v="2.5"/>
    <n v="21.25"/>
    <n v="107"/>
    <n v="107"/>
  </r>
  <r>
    <x v="23"/>
    <x v="166"/>
    <x v="2"/>
    <n v="2"/>
    <n v="17"/>
    <n v="83"/>
    <n v="2.5"/>
    <n v="21.25"/>
    <n v="103"/>
    <n v="103"/>
  </r>
  <r>
    <x v="23"/>
    <x v="167"/>
    <x v="2"/>
    <n v="0"/>
    <n v="0"/>
    <n v="0"/>
    <n v="0"/>
    <n v="0"/>
    <n v="0"/>
    <n v="0"/>
  </r>
  <r>
    <x v="23"/>
    <x v="168"/>
    <x v="2"/>
    <n v="2"/>
    <n v="16"/>
    <n v="83"/>
    <n v="2.5"/>
    <n v="20"/>
    <n v="103"/>
    <n v="103"/>
  </r>
  <r>
    <x v="23"/>
    <x v="169"/>
    <x v="2"/>
    <n v="2"/>
    <n v="12"/>
    <n v="63"/>
    <n v="2.5"/>
    <n v="15"/>
    <n v="78.641025641025635"/>
    <n v="78.641025641025635"/>
  </r>
  <r>
    <x v="23"/>
    <x v="170"/>
    <x v="2"/>
    <n v="3"/>
    <n v="13"/>
    <n v="55"/>
    <n v="3.75"/>
    <n v="16.25"/>
    <n v="68.589743589743591"/>
    <n v="68.589743589743591"/>
  </r>
  <r>
    <x v="23"/>
    <x v="171"/>
    <x v="2"/>
    <n v="2"/>
    <n v="14"/>
    <n v="63"/>
    <n v="2.5"/>
    <n v="17.5"/>
    <n v="78.641025641025635"/>
    <n v="78.641025641025635"/>
  </r>
  <r>
    <x v="23"/>
    <x v="172"/>
    <x v="2"/>
    <n v="4"/>
    <n v="23"/>
    <n v="50"/>
    <n v="5"/>
    <n v="28.75"/>
    <n v="62.307692307692307"/>
    <n v="62.307692307692307"/>
  </r>
  <r>
    <x v="23"/>
    <x v="173"/>
    <x v="2"/>
    <n v="0"/>
    <n v="0"/>
    <n v="0"/>
    <n v="0"/>
    <n v="0"/>
    <n v="0"/>
    <n v="0"/>
  </r>
  <r>
    <x v="23"/>
    <x v="174"/>
    <x v="2"/>
    <n v="5"/>
    <n v="11"/>
    <n v="96"/>
    <n v="6.25"/>
    <n v="13.75"/>
    <n v="116"/>
    <n v="116"/>
  </r>
  <r>
    <x v="23"/>
    <x v="175"/>
    <x v="2"/>
    <n v="3"/>
    <n v="14"/>
    <n v="51"/>
    <n v="3.75"/>
    <n v="17.5"/>
    <n v="63.564102564102562"/>
    <n v="63.564102564102562"/>
  </r>
  <r>
    <x v="23"/>
    <x v="176"/>
    <x v="2"/>
    <n v="8"/>
    <n v="21"/>
    <n v="110"/>
    <n v="10"/>
    <n v="26.25"/>
    <n v="130"/>
    <n v="130"/>
  </r>
  <r>
    <x v="23"/>
    <x v="177"/>
    <x v="2"/>
    <n v="0"/>
    <n v="0"/>
    <n v="0"/>
    <n v="0"/>
    <n v="0"/>
    <n v="0"/>
    <n v="0"/>
  </r>
  <r>
    <x v="23"/>
    <x v="178"/>
    <x v="2"/>
    <n v="13"/>
    <n v="40"/>
    <n v="180"/>
    <n v="16.25"/>
    <n v="50"/>
    <n v="200"/>
    <n v="200"/>
  </r>
  <r>
    <x v="23"/>
    <x v="179"/>
    <x v="2"/>
    <n v="0"/>
    <n v="0"/>
    <n v="0"/>
    <n v="0"/>
    <n v="0"/>
    <n v="0"/>
    <n v="0"/>
  </r>
  <r>
    <x v="24"/>
    <x v="180"/>
    <x v="2"/>
    <n v="7"/>
    <n v="22"/>
    <n v="130"/>
    <n v="8.75"/>
    <n v="27.5"/>
    <n v="150"/>
    <n v="150"/>
  </r>
  <r>
    <x v="24"/>
    <x v="181"/>
    <x v="2"/>
    <n v="7"/>
    <n v="21"/>
    <n v="129"/>
    <n v="8.75"/>
    <n v="26.25"/>
    <n v="149"/>
    <n v="149"/>
  </r>
  <r>
    <x v="25"/>
    <x v="182"/>
    <x v="2"/>
    <n v="0"/>
    <n v="0"/>
    <n v="0"/>
    <n v="0"/>
    <n v="0"/>
    <n v="0"/>
    <n v="0"/>
  </r>
  <r>
    <x v="25"/>
    <x v="183"/>
    <x v="2"/>
    <n v="6"/>
    <n v="33"/>
    <n v="165"/>
    <n v="7.5"/>
    <n v="41.25"/>
    <n v="185"/>
    <n v="185"/>
  </r>
  <r>
    <x v="25"/>
    <x v="184"/>
    <x v="2"/>
    <n v="0"/>
    <n v="0"/>
    <n v="0"/>
    <n v="0"/>
    <n v="0"/>
    <n v="0"/>
    <n v="0"/>
  </r>
  <r>
    <x v="25"/>
    <x v="185"/>
    <x v="2"/>
    <n v="13"/>
    <n v="27"/>
    <n v="164"/>
    <n v="16.25"/>
    <n v="33.75"/>
    <n v="184"/>
    <n v="184"/>
  </r>
  <r>
    <x v="25"/>
    <x v="186"/>
    <x v="2"/>
    <n v="11"/>
    <n v="22"/>
    <n v="183"/>
    <n v="13.75"/>
    <n v="27.5"/>
    <n v="203"/>
    <n v="203"/>
  </r>
  <r>
    <x v="25"/>
    <x v="187"/>
    <x v="2"/>
    <n v="11"/>
    <n v="26"/>
    <n v="204"/>
    <n v="13.75"/>
    <n v="32.5"/>
    <n v="224"/>
    <n v="224"/>
  </r>
  <r>
    <x v="25"/>
    <x v="188"/>
    <x v="2"/>
    <n v="5"/>
    <n v="16"/>
    <n v="86"/>
    <n v="6.25"/>
    <n v="20"/>
    <n v="106"/>
    <n v="106"/>
  </r>
  <r>
    <x v="25"/>
    <x v="189"/>
    <x v="2"/>
    <n v="8"/>
    <n v="13"/>
    <n v="76"/>
    <n v="10"/>
    <n v="16.25"/>
    <n v="94.974358974358978"/>
    <n v="94.974358974358978"/>
  </r>
  <r>
    <x v="25"/>
    <x v="190"/>
    <x v="2"/>
    <n v="6"/>
    <n v="18"/>
    <n v="108"/>
    <n v="7.5"/>
    <n v="22.5"/>
    <n v="128"/>
    <n v="128"/>
  </r>
  <r>
    <x v="25"/>
    <x v="191"/>
    <x v="2"/>
    <n v="0"/>
    <n v="0"/>
    <n v="0"/>
    <n v="0"/>
    <n v="0"/>
    <n v="0"/>
    <n v="0"/>
  </r>
  <r>
    <x v="25"/>
    <x v="192"/>
    <x v="2"/>
    <n v="10"/>
    <n v="21"/>
    <n v="266"/>
    <n v="12.5"/>
    <n v="26.25"/>
    <n v="286"/>
    <n v="286"/>
  </r>
  <r>
    <x v="25"/>
    <x v="193"/>
    <x v="2"/>
    <n v="7"/>
    <n v="40"/>
    <n v="160"/>
    <n v="8.75"/>
    <n v="50"/>
    <n v="180"/>
    <n v="180"/>
  </r>
  <r>
    <x v="25"/>
    <x v="194"/>
    <x v="2"/>
    <n v="5"/>
    <n v="23"/>
    <n v="176"/>
    <n v="6.25"/>
    <n v="28.75"/>
    <n v="196"/>
    <n v="196"/>
  </r>
  <r>
    <x v="25"/>
    <x v="195"/>
    <x v="2"/>
    <n v="7"/>
    <n v="33"/>
    <n v="122"/>
    <n v="8.75"/>
    <n v="41.25"/>
    <n v="142"/>
    <n v="142"/>
  </r>
  <r>
    <x v="26"/>
    <x v="196"/>
    <x v="2"/>
    <n v="6"/>
    <n v="32"/>
    <n v="141"/>
    <n v="7.5"/>
    <n v="40"/>
    <n v="161"/>
    <n v="161"/>
  </r>
  <r>
    <x v="26"/>
    <x v="197"/>
    <x v="2"/>
    <n v="0"/>
    <n v="0"/>
    <n v="0"/>
    <n v="0"/>
    <n v="0"/>
    <n v="0"/>
    <n v="0"/>
  </r>
  <r>
    <x v="26"/>
    <x v="198"/>
    <x v="2"/>
    <n v="14"/>
    <n v="22"/>
    <n v="75"/>
    <n v="17.5"/>
    <n v="27.5"/>
    <n v="93.717948717948715"/>
    <n v="93.717948717948715"/>
  </r>
  <r>
    <x v="26"/>
    <x v="199"/>
    <x v="2"/>
    <n v="4"/>
    <n v="24"/>
    <n v="56"/>
    <n v="5"/>
    <n v="30"/>
    <n v="69.84615384615384"/>
    <n v="69.84615384615384"/>
  </r>
  <r>
    <x v="26"/>
    <x v="200"/>
    <x v="2"/>
    <n v="8"/>
    <n v="19"/>
    <n v="49"/>
    <n v="10"/>
    <n v="23.75"/>
    <n v="61.051282051282051"/>
    <n v="61.051282051282051"/>
  </r>
  <r>
    <x v="27"/>
    <x v="201"/>
    <x v="2"/>
    <n v="14"/>
    <n v="22"/>
    <n v="41"/>
    <n v="17.5"/>
    <n v="27.5"/>
    <n v="51"/>
    <n v="51"/>
  </r>
  <r>
    <x v="28"/>
    <x v="202"/>
    <x v="2"/>
    <n v="9"/>
    <n v="25"/>
    <n v="58"/>
    <n v="11.25"/>
    <n v="31.25"/>
    <n v="72.358974358974365"/>
    <n v="72.358974358974365"/>
  </r>
  <r>
    <x v="28"/>
    <x v="203"/>
    <x v="2"/>
    <n v="9"/>
    <n v="25"/>
    <n v="62"/>
    <n v="11.25"/>
    <n v="31.25"/>
    <n v="77.384615384615387"/>
    <n v="77.384615384615387"/>
  </r>
  <r>
    <x v="28"/>
    <x v="204"/>
    <x v="2"/>
    <n v="14"/>
    <n v="18"/>
    <n v="87"/>
    <n v="17.5"/>
    <n v="22.5"/>
    <n v="107"/>
    <n v="107"/>
  </r>
  <r>
    <x v="28"/>
    <x v="205"/>
    <x v="2"/>
    <n v="13"/>
    <n v="18"/>
    <n v="77"/>
    <n v="16.25"/>
    <n v="22.5"/>
    <n v="96.230769230769226"/>
    <n v="96.230769230769226"/>
  </r>
  <r>
    <x v="28"/>
    <x v="206"/>
    <x v="2"/>
    <n v="5"/>
    <n v="14"/>
    <n v="61"/>
    <n v="6.25"/>
    <n v="17.5"/>
    <n v="76.128205128205124"/>
    <n v="76.128205128205124"/>
  </r>
  <r>
    <x v="28"/>
    <x v="207"/>
    <x v="2"/>
    <n v="5"/>
    <n v="24"/>
    <n v="90"/>
    <n v="6.25"/>
    <n v="30"/>
    <n v="110"/>
    <n v="110"/>
  </r>
  <r>
    <x v="28"/>
    <x v="208"/>
    <x v="2"/>
    <n v="7"/>
    <n v="12"/>
    <n v="65"/>
    <n v="8.75"/>
    <n v="15"/>
    <n v="81.15384615384616"/>
    <n v="81.15384615384616"/>
  </r>
  <r>
    <x v="28"/>
    <x v="209"/>
    <x v="2"/>
    <n v="5"/>
    <n v="17"/>
    <n v="62"/>
    <n v="6.25"/>
    <n v="21.25"/>
    <n v="77.384615384615387"/>
    <n v="77.384615384615387"/>
  </r>
  <r>
    <x v="29"/>
    <x v="210"/>
    <x v="2"/>
    <n v="0"/>
    <n v="0"/>
    <n v="0"/>
    <n v="0"/>
    <n v="0"/>
    <n v="0"/>
    <n v="0"/>
  </r>
  <r>
    <x v="29"/>
    <x v="211"/>
    <x v="2"/>
    <n v="5"/>
    <n v="12"/>
    <n v="56"/>
    <n v="6.25"/>
    <n v="15"/>
    <n v="69.84615384615384"/>
    <n v="69.84615384615384"/>
  </r>
  <r>
    <x v="29"/>
    <x v="212"/>
    <x v="2"/>
    <n v="6"/>
    <n v="24"/>
    <n v="91"/>
    <n v="7.5"/>
    <n v="30"/>
    <n v="111"/>
    <n v="111"/>
  </r>
  <r>
    <x v="29"/>
    <x v="213"/>
    <x v="2"/>
    <n v="4"/>
    <n v="17"/>
    <n v="64"/>
    <n v="5"/>
    <n v="21.25"/>
    <n v="79.897435897435898"/>
    <n v="79.897435897435898"/>
  </r>
  <r>
    <x v="29"/>
    <x v="214"/>
    <x v="2"/>
    <n v="10"/>
    <n v="15"/>
    <n v="84"/>
    <n v="12.5"/>
    <n v="18.75"/>
    <n v="104"/>
    <n v="104"/>
  </r>
  <r>
    <x v="29"/>
    <x v="215"/>
    <x v="2"/>
    <n v="9"/>
    <n v="17"/>
    <n v="118"/>
    <n v="11.25"/>
    <n v="21.25"/>
    <n v="138"/>
    <n v="138"/>
  </r>
  <r>
    <x v="29"/>
    <x v="216"/>
    <x v="2"/>
    <n v="7"/>
    <n v="13"/>
    <n v="49"/>
    <n v="8.75"/>
    <n v="16.25"/>
    <n v="61.051282051282051"/>
    <n v="61.051282051282051"/>
  </r>
  <r>
    <x v="29"/>
    <x v="217"/>
    <x v="2"/>
    <n v="0"/>
    <n v="0"/>
    <n v="0"/>
    <n v="0"/>
    <n v="0"/>
    <n v="0"/>
    <n v="0"/>
  </r>
  <r>
    <x v="29"/>
    <x v="218"/>
    <x v="2"/>
    <n v="5"/>
    <n v="21"/>
    <n v="184"/>
    <n v="6.25"/>
    <n v="26.25"/>
    <n v="204"/>
    <n v="204"/>
  </r>
  <r>
    <x v="29"/>
    <x v="219"/>
    <x v="2"/>
    <n v="0"/>
    <n v="0"/>
    <n v="0"/>
    <n v="0"/>
    <n v="0"/>
    <n v="0"/>
    <n v="0"/>
  </r>
  <r>
    <x v="29"/>
    <x v="220"/>
    <x v="2"/>
    <n v="5"/>
    <n v="29"/>
    <n v="235"/>
    <n v="6.25"/>
    <n v="36.25"/>
    <n v="255"/>
    <n v="255"/>
  </r>
  <r>
    <x v="29"/>
    <x v="221"/>
    <x v="2"/>
    <n v="18"/>
    <n v="27"/>
    <n v="133"/>
    <n v="22.5"/>
    <n v="33.75"/>
    <n v="153"/>
    <n v="153"/>
  </r>
  <r>
    <x v="30"/>
    <x v="222"/>
    <x v="2"/>
    <n v="11"/>
    <n v="25"/>
    <n v="232"/>
    <n v="13.75"/>
    <n v="31.25"/>
    <n v="252"/>
    <n v="252"/>
  </r>
  <r>
    <x v="31"/>
    <x v="223"/>
    <x v="2"/>
    <n v="12"/>
    <n v="31"/>
    <n v="246"/>
    <n v="15"/>
    <n v="38.75"/>
    <n v="266"/>
    <n v="266"/>
  </r>
  <r>
    <x v="31"/>
    <x v="224"/>
    <x v="2"/>
    <n v="26"/>
    <n v="34"/>
    <n v="285"/>
    <n v="32.5"/>
    <n v="42.5"/>
    <n v="304.32773109243698"/>
    <n v="304.32773109243698"/>
  </r>
  <r>
    <x v="31"/>
    <x v="225"/>
    <x v="2"/>
    <n v="0"/>
    <n v="0"/>
    <n v="0"/>
    <n v="0"/>
    <n v="0"/>
    <n v="0"/>
    <n v="0"/>
  </r>
  <r>
    <x v="31"/>
    <x v="226"/>
    <x v="2"/>
    <n v="17"/>
    <n v="31"/>
    <n v="200"/>
    <n v="21.25"/>
    <n v="38.75"/>
    <n v="220"/>
    <n v="220"/>
  </r>
  <r>
    <x v="31"/>
    <x v="227"/>
    <x v="2"/>
    <n v="7"/>
    <n v="31"/>
    <n v="201"/>
    <n v="8.75"/>
    <n v="38.75"/>
    <n v="221"/>
    <n v="221"/>
  </r>
  <r>
    <x v="31"/>
    <x v="228"/>
    <x v="2"/>
    <n v="25"/>
    <n v="25"/>
    <n v="162"/>
    <n v="31.25"/>
    <n v="31.25"/>
    <n v="182"/>
    <n v="182"/>
  </r>
  <r>
    <x v="31"/>
    <x v="229"/>
    <x v="2"/>
    <n v="8"/>
    <n v="29"/>
    <n v="192"/>
    <n v="10"/>
    <n v="36.25"/>
    <n v="212"/>
    <n v="212"/>
  </r>
  <r>
    <x v="31"/>
    <x v="230"/>
    <x v="2"/>
    <n v="0"/>
    <n v="0"/>
    <n v="0"/>
    <n v="0"/>
    <n v="0"/>
    <n v="0"/>
    <n v="0"/>
  </r>
  <r>
    <x v="31"/>
    <x v="231"/>
    <x v="2"/>
    <n v="5"/>
    <n v="39"/>
    <n v="134"/>
    <n v="6.25"/>
    <n v="48.75"/>
    <n v="154"/>
    <n v="154"/>
  </r>
  <r>
    <x v="31"/>
    <x v="232"/>
    <x v="2"/>
    <n v="16"/>
    <n v="24"/>
    <n v="160"/>
    <n v="20"/>
    <n v="30"/>
    <n v="180"/>
    <n v="180"/>
  </r>
  <r>
    <x v="31"/>
    <x v="233"/>
    <x v="2"/>
    <n v="9"/>
    <n v="31"/>
    <n v="142"/>
    <n v="11.25"/>
    <n v="38.75"/>
    <n v="162"/>
    <n v="162"/>
  </r>
  <r>
    <x v="31"/>
    <x v="234"/>
    <x v="2"/>
    <n v="11"/>
    <n v="17"/>
    <n v="177"/>
    <n v="13.75"/>
    <n v="21.25"/>
    <n v="197"/>
    <n v="197"/>
  </r>
  <r>
    <x v="31"/>
    <x v="235"/>
    <x v="2"/>
    <n v="0"/>
    <n v="0"/>
    <n v="0"/>
    <n v="0"/>
    <n v="0"/>
    <n v="0"/>
    <n v="0"/>
  </r>
  <r>
    <x v="31"/>
    <x v="236"/>
    <x v="2"/>
    <n v="9"/>
    <n v="28"/>
    <n v="114"/>
    <n v="11.25"/>
    <n v="35"/>
    <n v="134"/>
    <n v="134"/>
  </r>
  <r>
    <x v="31"/>
    <x v="237"/>
    <x v="2"/>
    <n v="19"/>
    <n v="28"/>
    <n v="145"/>
    <n v="23.75"/>
    <n v="35"/>
    <n v="165"/>
    <n v="165"/>
  </r>
  <r>
    <x v="31"/>
    <x v="238"/>
    <x v="2"/>
    <n v="25"/>
    <n v="28"/>
    <n v="156"/>
    <n v="31.25"/>
    <n v="35"/>
    <n v="176"/>
    <n v="176"/>
  </r>
  <r>
    <x v="31"/>
    <x v="239"/>
    <x v="2"/>
    <n v="0"/>
    <n v="0"/>
    <n v="144"/>
    <n v="0"/>
    <n v="0"/>
    <n v="164"/>
    <n v="164"/>
  </r>
  <r>
    <x v="31"/>
    <x v="240"/>
    <x v="2"/>
    <n v="28"/>
    <n v="29"/>
    <n v="119"/>
    <n v="35"/>
    <n v="36.25"/>
    <n v="139"/>
    <n v="139"/>
  </r>
  <r>
    <x v="31"/>
    <x v="241"/>
    <x v="2"/>
    <n v="0"/>
    <n v="0"/>
    <n v="151"/>
    <n v="0"/>
    <n v="0"/>
    <n v="171"/>
    <n v="171"/>
  </r>
  <r>
    <x v="31"/>
    <x v="242"/>
    <x v="2"/>
    <n v="23"/>
    <n v="25"/>
    <n v="113"/>
    <n v="28.75"/>
    <n v="31.25"/>
    <n v="133"/>
    <n v="133"/>
  </r>
  <r>
    <x v="32"/>
    <x v="243"/>
    <x v="2"/>
    <n v="2"/>
    <n v="5"/>
    <n v="156"/>
    <n v="2.5"/>
    <n v="6.25"/>
    <n v="176"/>
    <n v="176"/>
  </r>
  <r>
    <x v="32"/>
    <x v="244"/>
    <x v="2"/>
    <n v="10"/>
    <n v="52"/>
    <n v="160"/>
    <n v="12.5"/>
    <n v="64.820512820512818"/>
    <n v="180"/>
    <n v="180"/>
  </r>
  <r>
    <x v="32"/>
    <x v="245"/>
    <x v="2"/>
    <n v="11"/>
    <n v="50"/>
    <n v="166"/>
    <n v="13.75"/>
    <n v="62.307692307692307"/>
    <n v="186"/>
    <n v="186"/>
  </r>
  <r>
    <x v="32"/>
    <x v="246"/>
    <x v="2"/>
    <n v="10"/>
    <n v="51"/>
    <n v="160"/>
    <n v="12.5"/>
    <n v="63.564102564102562"/>
    <n v="180"/>
    <n v="180"/>
  </r>
  <r>
    <x v="32"/>
    <x v="247"/>
    <x v="2"/>
    <n v="10"/>
    <n v="39"/>
    <n v="146"/>
    <n v="12.5"/>
    <n v="48.75"/>
    <n v="166"/>
    <n v="166"/>
  </r>
  <r>
    <x v="32"/>
    <x v="248"/>
    <x v="2"/>
    <n v="11"/>
    <n v="45"/>
    <n v="187"/>
    <n v="13.75"/>
    <n v="56.025641025641022"/>
    <n v="207"/>
    <n v="207"/>
  </r>
  <r>
    <x v="33"/>
    <x v="249"/>
    <x v="2"/>
    <n v="11"/>
    <n v="70"/>
    <n v="159"/>
    <n v="13.75"/>
    <n v="87.435897435897431"/>
    <n v="179"/>
    <n v="179"/>
  </r>
  <r>
    <x v="33"/>
    <x v="250"/>
    <x v="2"/>
    <n v="10"/>
    <n v="51"/>
    <n v="163"/>
    <n v="12.5"/>
    <n v="63.564102564102562"/>
    <n v="183"/>
    <n v="183"/>
  </r>
  <r>
    <x v="33"/>
    <x v="251"/>
    <x v="2"/>
    <n v="0"/>
    <n v="0"/>
    <n v="0"/>
    <n v="0"/>
    <n v="0"/>
    <n v="0"/>
    <n v="0"/>
  </r>
  <r>
    <x v="33"/>
    <x v="252"/>
    <x v="2"/>
    <n v="9"/>
    <n v="60"/>
    <n v="180"/>
    <n v="11.25"/>
    <n v="74.871794871794876"/>
    <n v="200"/>
    <n v="200"/>
  </r>
  <r>
    <x v="33"/>
    <x v="253"/>
    <x v="2"/>
    <n v="0"/>
    <n v="0"/>
    <n v="0"/>
    <n v="0"/>
    <n v="0"/>
    <n v="0"/>
    <n v="0"/>
  </r>
  <r>
    <x v="33"/>
    <x v="254"/>
    <x v="2"/>
    <n v="0"/>
    <n v="0"/>
    <n v="0"/>
    <n v="0"/>
    <n v="0"/>
    <n v="0"/>
    <n v="0"/>
  </r>
  <r>
    <x v="33"/>
    <x v="255"/>
    <x v="2"/>
    <n v="0"/>
    <n v="0"/>
    <n v="0"/>
    <n v="0"/>
    <n v="0"/>
    <n v="0"/>
    <n v="0"/>
  </r>
  <r>
    <x v="33"/>
    <x v="256"/>
    <x v="2"/>
    <n v="0"/>
    <n v="0"/>
    <n v="0"/>
    <n v="0"/>
    <n v="0"/>
    <n v="0"/>
    <n v="0"/>
  </r>
  <r>
    <x v="33"/>
    <x v="257"/>
    <x v="2"/>
    <n v="0"/>
    <n v="0"/>
    <n v="0"/>
    <n v="0"/>
    <n v="0"/>
    <n v="0"/>
    <n v="0"/>
  </r>
  <r>
    <x v="0"/>
    <x v="0"/>
    <x v="3"/>
    <n v="5"/>
    <n v="10"/>
    <n v="76"/>
    <n v="6.25"/>
    <n v="12.5"/>
    <n v="94.974358974358978"/>
    <n v="94.974358974358978"/>
  </r>
  <r>
    <x v="0"/>
    <x v="1"/>
    <x v="3"/>
    <n v="5"/>
    <n v="12"/>
    <n v="65"/>
    <n v="6.25"/>
    <n v="15"/>
    <n v="81.15384615384616"/>
    <n v="81.15384615384616"/>
  </r>
  <r>
    <x v="0"/>
    <x v="2"/>
    <x v="3"/>
    <n v="0"/>
    <n v="0"/>
    <n v="121"/>
    <n v="0"/>
    <n v="0"/>
    <n v="141"/>
    <n v="141"/>
  </r>
  <r>
    <x v="0"/>
    <x v="3"/>
    <x v="3"/>
    <n v="5"/>
    <n v="23"/>
    <n v="79"/>
    <n v="6.25"/>
    <n v="28.75"/>
    <n v="98.743589743589752"/>
    <n v="98.743589743589752"/>
  </r>
  <r>
    <x v="0"/>
    <x v="4"/>
    <x v="3"/>
    <n v="4"/>
    <n v="10"/>
    <n v="78"/>
    <n v="5"/>
    <n v="12.5"/>
    <n v="97.487179487179489"/>
    <n v="97.487179487179489"/>
  </r>
  <r>
    <x v="0"/>
    <x v="5"/>
    <x v="3"/>
    <n v="12"/>
    <n v="21"/>
    <n v="56"/>
    <n v="15"/>
    <n v="26.25"/>
    <n v="69.84615384615384"/>
    <n v="69.84615384615384"/>
  </r>
  <r>
    <x v="0"/>
    <x v="6"/>
    <x v="3"/>
    <n v="4"/>
    <n v="10"/>
    <n v="77"/>
    <n v="5"/>
    <n v="12.5"/>
    <n v="96.230769230769226"/>
    <n v="96.230769230769226"/>
  </r>
  <r>
    <x v="0"/>
    <x v="7"/>
    <x v="3"/>
    <n v="5"/>
    <n v="21"/>
    <n v="63"/>
    <n v="6.25"/>
    <n v="26.25"/>
    <n v="78.641025641025635"/>
    <n v="78.641025641025635"/>
  </r>
  <r>
    <x v="0"/>
    <x v="8"/>
    <x v="3"/>
    <n v="11"/>
    <n v="18"/>
    <n v="64"/>
    <n v="13.75"/>
    <n v="22.5"/>
    <n v="79.897435897435898"/>
    <n v="79.897435897435898"/>
  </r>
  <r>
    <x v="0"/>
    <x v="9"/>
    <x v="3"/>
    <n v="14"/>
    <n v="22"/>
    <n v="69"/>
    <n v="17.5"/>
    <n v="27.5"/>
    <n v="86.179487179487182"/>
    <n v="86.179487179487182"/>
  </r>
  <r>
    <x v="0"/>
    <x v="10"/>
    <x v="3"/>
    <n v="0"/>
    <n v="0"/>
    <n v="0"/>
    <n v="0"/>
    <n v="0"/>
    <n v="0"/>
    <n v="0"/>
  </r>
  <r>
    <x v="0"/>
    <x v="11"/>
    <x v="3"/>
    <n v="5"/>
    <n v="24"/>
    <n v="100"/>
    <n v="6.25"/>
    <n v="30"/>
    <n v="120"/>
    <n v="120"/>
  </r>
  <r>
    <x v="0"/>
    <x v="12"/>
    <x v="3"/>
    <n v="13"/>
    <n v="20"/>
    <n v="64"/>
    <n v="16.25"/>
    <n v="25"/>
    <n v="79.897435897435898"/>
    <n v="79.897435897435898"/>
  </r>
  <r>
    <x v="0"/>
    <x v="13"/>
    <x v="3"/>
    <n v="2"/>
    <n v="5"/>
    <n v="75"/>
    <n v="2.5"/>
    <n v="6.25"/>
    <n v="93.717948717948715"/>
    <n v="93.717948717948715"/>
  </r>
  <r>
    <x v="1"/>
    <x v="14"/>
    <x v="3"/>
    <n v="2"/>
    <n v="5"/>
    <n v="64"/>
    <n v="2.5"/>
    <n v="6.25"/>
    <n v="79.897435897435898"/>
    <n v="79.897435897435898"/>
  </r>
  <r>
    <x v="1"/>
    <x v="15"/>
    <x v="3"/>
    <n v="7"/>
    <n v="13"/>
    <n v="50"/>
    <n v="8.75"/>
    <n v="16.25"/>
    <n v="62.307692307692307"/>
    <n v="62.307692307692307"/>
  </r>
  <r>
    <x v="2"/>
    <x v="16"/>
    <x v="3"/>
    <n v="6"/>
    <n v="13"/>
    <n v="70"/>
    <n v="7.5"/>
    <n v="16.25"/>
    <n v="87.435897435897431"/>
    <n v="87.435897435897431"/>
  </r>
  <r>
    <x v="2"/>
    <x v="17"/>
    <x v="3"/>
    <n v="6"/>
    <n v="14"/>
    <n v="44"/>
    <n v="7.5"/>
    <n v="17.5"/>
    <n v="54.769230769230766"/>
    <n v="54.769230769230766"/>
  </r>
  <r>
    <x v="2"/>
    <x v="18"/>
    <x v="3"/>
    <n v="7"/>
    <n v="14"/>
    <n v="63"/>
    <n v="8.75"/>
    <n v="17.5"/>
    <n v="78.641025641025635"/>
    <n v="78.641025641025635"/>
  </r>
  <r>
    <x v="2"/>
    <x v="19"/>
    <x v="3"/>
    <n v="7"/>
    <n v="14"/>
    <n v="88"/>
    <n v="8.75"/>
    <n v="17.5"/>
    <n v="108"/>
    <n v="108"/>
  </r>
  <r>
    <x v="2"/>
    <x v="20"/>
    <x v="3"/>
    <n v="6"/>
    <n v="14"/>
    <n v="66"/>
    <n v="7.5"/>
    <n v="17.5"/>
    <n v="82.410256410256409"/>
    <n v="82.410256410256409"/>
  </r>
  <r>
    <x v="2"/>
    <x v="21"/>
    <x v="3"/>
    <n v="12"/>
    <n v="24"/>
    <n v="55"/>
    <n v="15"/>
    <n v="30"/>
    <n v="68.589743589743591"/>
    <n v="68.589743589743591"/>
  </r>
  <r>
    <x v="2"/>
    <x v="22"/>
    <x v="3"/>
    <n v="7"/>
    <n v="13"/>
    <n v="100"/>
    <n v="8.75"/>
    <n v="16.25"/>
    <n v="120"/>
    <n v="120"/>
  </r>
  <r>
    <x v="2"/>
    <x v="23"/>
    <x v="3"/>
    <n v="7"/>
    <n v="15"/>
    <n v="76"/>
    <n v="8.75"/>
    <n v="18.75"/>
    <n v="94.974358974358978"/>
    <n v="94.974358974358978"/>
  </r>
  <r>
    <x v="2"/>
    <x v="24"/>
    <x v="3"/>
    <n v="6"/>
    <n v="12"/>
    <n v="90"/>
    <n v="7.5"/>
    <n v="15"/>
    <n v="110"/>
    <n v="110"/>
  </r>
  <r>
    <x v="2"/>
    <x v="25"/>
    <x v="3"/>
    <n v="6"/>
    <n v="14"/>
    <n v="80"/>
    <n v="7.5"/>
    <n v="17.5"/>
    <n v="100"/>
    <n v="100"/>
  </r>
  <r>
    <x v="2"/>
    <x v="26"/>
    <x v="3"/>
    <n v="7"/>
    <n v="13"/>
    <n v="71"/>
    <n v="8.75"/>
    <n v="16.25"/>
    <n v="88.692307692307693"/>
    <n v="88.692307692307693"/>
  </r>
  <r>
    <x v="2"/>
    <x v="27"/>
    <x v="3"/>
    <n v="6"/>
    <n v="13"/>
    <n v="57"/>
    <n v="7.5"/>
    <n v="16.25"/>
    <n v="71.102564102564102"/>
    <n v="71.102564102564102"/>
  </r>
  <r>
    <x v="2"/>
    <x v="28"/>
    <x v="3"/>
    <n v="0"/>
    <n v="0"/>
    <n v="0"/>
    <n v="0"/>
    <n v="0"/>
    <n v="0"/>
    <n v="0"/>
  </r>
  <r>
    <x v="3"/>
    <x v="29"/>
    <x v="3"/>
    <n v="2"/>
    <n v="21"/>
    <n v="91"/>
    <n v="2.5"/>
    <n v="26.25"/>
    <n v="111"/>
    <n v="111"/>
  </r>
  <r>
    <x v="4"/>
    <x v="30"/>
    <x v="3"/>
    <n v="9"/>
    <n v="23"/>
    <n v="108"/>
    <n v="11.25"/>
    <n v="28.75"/>
    <n v="128"/>
    <n v="128"/>
  </r>
  <r>
    <x v="5"/>
    <x v="31"/>
    <x v="3"/>
    <n v="5"/>
    <n v="21"/>
    <n v="101"/>
    <n v="6.25"/>
    <n v="26.25"/>
    <n v="121"/>
    <n v="121"/>
  </r>
  <r>
    <x v="5"/>
    <x v="32"/>
    <x v="3"/>
    <n v="13"/>
    <n v="19"/>
    <n v="72"/>
    <n v="16.25"/>
    <n v="23.75"/>
    <n v="89.948717948717956"/>
    <n v="89.948717948717956"/>
  </r>
  <r>
    <x v="5"/>
    <x v="33"/>
    <x v="3"/>
    <n v="16"/>
    <n v="41"/>
    <n v="329"/>
    <n v="20"/>
    <n v="51"/>
    <n v="340.93277310924373"/>
    <n v="340.93277310924373"/>
  </r>
  <r>
    <x v="5"/>
    <x v="34"/>
    <x v="3"/>
    <n v="0"/>
    <n v="0"/>
    <n v="0"/>
    <n v="0"/>
    <n v="0"/>
    <n v="0"/>
    <n v="0"/>
  </r>
  <r>
    <x v="6"/>
    <x v="35"/>
    <x v="3"/>
    <n v="0"/>
    <n v="0"/>
    <n v="0"/>
    <n v="0"/>
    <n v="0"/>
    <n v="0"/>
    <n v="0"/>
  </r>
  <r>
    <x v="7"/>
    <x v="36"/>
    <x v="3"/>
    <n v="5"/>
    <n v="10"/>
    <n v="63"/>
    <n v="6.25"/>
    <n v="12.5"/>
    <n v="78.641025641025635"/>
    <n v="78.641025641025635"/>
  </r>
  <r>
    <x v="8"/>
    <x v="37"/>
    <x v="3"/>
    <n v="5"/>
    <n v="10"/>
    <n v="52"/>
    <n v="6.25"/>
    <n v="12.5"/>
    <n v="64.820512820512818"/>
    <n v="64.820512820512818"/>
  </r>
  <r>
    <x v="9"/>
    <x v="38"/>
    <x v="3"/>
    <n v="5"/>
    <n v="10"/>
    <n v="50"/>
    <n v="6.25"/>
    <n v="12.5"/>
    <n v="62.307692307692307"/>
    <n v="62.307692307692307"/>
  </r>
  <r>
    <x v="9"/>
    <x v="39"/>
    <x v="3"/>
    <n v="5"/>
    <n v="10"/>
    <n v="52"/>
    <n v="6.25"/>
    <n v="12.5"/>
    <n v="64.820512820512818"/>
    <n v="64.820512820512818"/>
  </r>
  <r>
    <x v="9"/>
    <x v="40"/>
    <x v="3"/>
    <n v="4"/>
    <n v="9"/>
    <n v="60"/>
    <n v="5"/>
    <n v="11.25"/>
    <n v="74.871794871794876"/>
    <n v="74.871794871794876"/>
  </r>
  <r>
    <x v="9"/>
    <x v="41"/>
    <x v="3"/>
    <n v="0"/>
    <n v="0"/>
    <n v="0"/>
    <n v="0"/>
    <n v="0"/>
    <n v="0"/>
    <n v="0"/>
  </r>
  <r>
    <x v="9"/>
    <x v="42"/>
    <x v="3"/>
    <n v="5"/>
    <n v="10"/>
    <n v="50"/>
    <n v="6.25"/>
    <n v="12.5"/>
    <n v="62.307692307692307"/>
    <n v="62.307692307692307"/>
  </r>
  <r>
    <x v="9"/>
    <x v="43"/>
    <x v="3"/>
    <n v="5"/>
    <n v="10"/>
    <n v="65"/>
    <n v="6.25"/>
    <n v="12.5"/>
    <n v="81.15384615384616"/>
    <n v="81.15384615384616"/>
  </r>
  <r>
    <x v="9"/>
    <x v="44"/>
    <x v="3"/>
    <n v="9"/>
    <n v="11"/>
    <n v="59"/>
    <n v="11.25"/>
    <n v="13.75"/>
    <n v="73.615384615384613"/>
    <n v="73.615384615384613"/>
  </r>
  <r>
    <x v="9"/>
    <x v="45"/>
    <x v="3"/>
    <n v="5"/>
    <n v="10"/>
    <n v="58"/>
    <n v="6.25"/>
    <n v="12.5"/>
    <n v="72.358974358974365"/>
    <n v="72.358974358974365"/>
  </r>
  <r>
    <x v="9"/>
    <x v="46"/>
    <x v="3"/>
    <n v="3"/>
    <n v="7"/>
    <n v="70"/>
    <n v="3.75"/>
    <n v="8.75"/>
    <n v="87.435897435897431"/>
    <n v="87.435897435897431"/>
  </r>
  <r>
    <x v="9"/>
    <x v="47"/>
    <x v="3"/>
    <n v="3"/>
    <n v="7"/>
    <n v="51"/>
    <n v="3.75"/>
    <n v="8.75"/>
    <n v="63.564102564102562"/>
    <n v="63.564102564102562"/>
  </r>
  <r>
    <x v="9"/>
    <x v="48"/>
    <x v="3"/>
    <n v="5"/>
    <n v="10"/>
    <n v="54"/>
    <n v="6.25"/>
    <n v="12.5"/>
    <n v="67.333333333333329"/>
    <n v="67.333333333333329"/>
  </r>
  <r>
    <x v="9"/>
    <x v="49"/>
    <x v="3"/>
    <n v="5"/>
    <n v="10"/>
    <n v="49"/>
    <n v="6.25"/>
    <n v="12.5"/>
    <n v="61.051282051282051"/>
    <n v="61.051282051282051"/>
  </r>
  <r>
    <x v="9"/>
    <x v="50"/>
    <x v="3"/>
    <n v="5"/>
    <n v="10"/>
    <n v="53"/>
    <n v="6.25"/>
    <n v="12.5"/>
    <n v="66.07692307692308"/>
    <n v="66.07692307692308"/>
  </r>
  <r>
    <x v="9"/>
    <x v="51"/>
    <x v="3"/>
    <n v="5"/>
    <n v="10"/>
    <n v="55"/>
    <n v="6.25"/>
    <n v="12.5"/>
    <n v="68.589743589743591"/>
    <n v="68.589743589743591"/>
  </r>
  <r>
    <x v="9"/>
    <x v="52"/>
    <x v="3"/>
    <n v="3"/>
    <n v="8"/>
    <n v="52"/>
    <n v="3.75"/>
    <n v="10"/>
    <n v="64.820512820512818"/>
    <n v="64.820512820512818"/>
  </r>
  <r>
    <x v="9"/>
    <x v="53"/>
    <x v="3"/>
    <n v="13"/>
    <n v="20"/>
    <n v="84"/>
    <n v="16.25"/>
    <n v="25"/>
    <n v="104"/>
    <n v="104"/>
  </r>
  <r>
    <x v="9"/>
    <x v="54"/>
    <x v="3"/>
    <n v="15"/>
    <n v="21"/>
    <n v="89"/>
    <n v="18.75"/>
    <n v="26.25"/>
    <n v="109"/>
    <n v="109"/>
  </r>
  <r>
    <x v="10"/>
    <x v="55"/>
    <x v="3"/>
    <n v="15"/>
    <n v="21"/>
    <n v="85"/>
    <n v="18.75"/>
    <n v="26.25"/>
    <n v="105"/>
    <n v="105"/>
  </r>
  <r>
    <x v="10"/>
    <x v="56"/>
    <x v="3"/>
    <n v="13"/>
    <n v="19"/>
    <n v="82"/>
    <n v="16.25"/>
    <n v="23.75"/>
    <n v="102"/>
    <n v="102"/>
  </r>
  <r>
    <x v="10"/>
    <x v="57"/>
    <x v="3"/>
    <n v="15"/>
    <n v="20"/>
    <n v="89"/>
    <n v="18.75"/>
    <n v="25"/>
    <n v="109"/>
    <n v="109"/>
  </r>
  <r>
    <x v="10"/>
    <x v="58"/>
    <x v="3"/>
    <n v="15"/>
    <n v="21"/>
    <n v="87"/>
    <n v="18.75"/>
    <n v="26.25"/>
    <n v="107"/>
    <n v="107"/>
  </r>
  <r>
    <x v="10"/>
    <x v="59"/>
    <x v="3"/>
    <n v="14"/>
    <n v="20"/>
    <n v="93"/>
    <n v="17.5"/>
    <n v="25"/>
    <n v="113"/>
    <n v="113"/>
  </r>
  <r>
    <x v="10"/>
    <x v="60"/>
    <x v="3"/>
    <n v="14"/>
    <n v="26"/>
    <n v="199"/>
    <n v="17.5"/>
    <n v="32.5"/>
    <n v="219"/>
    <n v="219"/>
  </r>
  <r>
    <x v="10"/>
    <x v="61"/>
    <x v="3"/>
    <n v="0"/>
    <n v="0"/>
    <n v="0"/>
    <n v="0"/>
    <n v="0"/>
    <n v="0"/>
    <n v="0"/>
  </r>
  <r>
    <x v="11"/>
    <x v="62"/>
    <x v="3"/>
    <n v="11"/>
    <n v="19"/>
    <n v="68"/>
    <n v="13.75"/>
    <n v="23.75"/>
    <n v="84.92307692307692"/>
    <n v="84.92307692307692"/>
  </r>
  <r>
    <x v="11"/>
    <x v="63"/>
    <x v="3"/>
    <n v="1"/>
    <n v="24"/>
    <n v="109"/>
    <n v="1.25"/>
    <n v="30"/>
    <n v="129"/>
    <n v="129"/>
  </r>
  <r>
    <x v="11"/>
    <x v="64"/>
    <x v="3"/>
    <n v="2"/>
    <n v="11"/>
    <n v="97"/>
    <n v="2.5"/>
    <n v="13.75"/>
    <n v="117"/>
    <n v="117"/>
  </r>
  <r>
    <x v="12"/>
    <x v="65"/>
    <x v="3"/>
    <n v="2"/>
    <n v="11"/>
    <n v="32"/>
    <n v="2.5"/>
    <n v="13.75"/>
    <n v="40"/>
    <n v="40"/>
  </r>
  <r>
    <x v="12"/>
    <x v="66"/>
    <x v="3"/>
    <n v="3"/>
    <n v="15"/>
    <n v="138"/>
    <n v="3.75"/>
    <n v="18.75"/>
    <n v="158"/>
    <n v="158"/>
  </r>
  <r>
    <x v="12"/>
    <x v="67"/>
    <x v="3"/>
    <n v="2"/>
    <n v="11"/>
    <n v="40"/>
    <n v="2.5"/>
    <n v="13.75"/>
    <n v="50"/>
    <n v="50"/>
  </r>
  <r>
    <x v="12"/>
    <x v="68"/>
    <x v="3"/>
    <n v="2"/>
    <n v="30"/>
    <n v="109"/>
    <n v="2.5"/>
    <n v="37.5"/>
    <n v="129"/>
    <n v="129"/>
  </r>
  <r>
    <x v="12"/>
    <x v="69"/>
    <x v="3"/>
    <n v="3"/>
    <n v="14"/>
    <n v="128"/>
    <n v="3.75"/>
    <n v="17.5"/>
    <n v="148"/>
    <n v="148"/>
  </r>
  <r>
    <x v="12"/>
    <x v="70"/>
    <x v="3"/>
    <n v="2"/>
    <n v="13"/>
    <n v="66"/>
    <n v="2.5"/>
    <n v="16.25"/>
    <n v="82.410256410256409"/>
    <n v="82.410256410256409"/>
  </r>
  <r>
    <x v="12"/>
    <x v="71"/>
    <x v="3"/>
    <n v="2"/>
    <n v="11"/>
    <n v="48"/>
    <n v="2.5"/>
    <n v="13.75"/>
    <n v="59.794871794871796"/>
    <n v="59.794871794871796"/>
  </r>
  <r>
    <x v="12"/>
    <x v="72"/>
    <x v="3"/>
    <n v="2"/>
    <n v="12"/>
    <n v="87"/>
    <n v="2.5"/>
    <n v="15"/>
    <n v="107"/>
    <n v="107"/>
  </r>
  <r>
    <x v="12"/>
    <x v="73"/>
    <x v="3"/>
    <n v="2"/>
    <n v="6"/>
    <n v="77"/>
    <n v="2.5"/>
    <n v="7.5"/>
    <n v="96.230769230769226"/>
    <n v="96.230769230769226"/>
  </r>
  <r>
    <x v="12"/>
    <x v="74"/>
    <x v="3"/>
    <n v="5"/>
    <n v="13"/>
    <n v="123"/>
    <n v="6.25"/>
    <n v="16.25"/>
    <n v="143"/>
    <n v="143"/>
  </r>
  <r>
    <x v="12"/>
    <x v="75"/>
    <x v="3"/>
    <n v="14"/>
    <n v="36"/>
    <n v="166"/>
    <n v="17.5"/>
    <n v="45"/>
    <n v="186"/>
    <n v="186"/>
  </r>
  <r>
    <x v="13"/>
    <x v="76"/>
    <x v="3"/>
    <n v="0"/>
    <n v="0"/>
    <n v="0"/>
    <n v="0"/>
    <n v="0"/>
    <n v="0"/>
    <n v="0"/>
  </r>
  <r>
    <x v="14"/>
    <x v="77"/>
    <x v="3"/>
    <n v="14"/>
    <n v="37"/>
    <n v="237"/>
    <n v="17.5"/>
    <n v="46.25"/>
    <n v="257"/>
    <n v="257"/>
  </r>
  <r>
    <x v="14"/>
    <x v="78"/>
    <x v="3"/>
    <n v="18"/>
    <n v="34"/>
    <n v="197"/>
    <n v="22.5"/>
    <n v="42.5"/>
    <n v="217"/>
    <n v="217"/>
  </r>
  <r>
    <x v="14"/>
    <x v="79"/>
    <x v="3"/>
    <n v="0"/>
    <n v="0"/>
    <n v="0"/>
    <n v="0"/>
    <n v="0"/>
    <n v="0"/>
    <n v="0"/>
  </r>
  <r>
    <x v="14"/>
    <x v="80"/>
    <x v="3"/>
    <n v="13"/>
    <n v="36"/>
    <n v="100"/>
    <n v="16.25"/>
    <n v="45"/>
    <n v="120"/>
    <n v="120"/>
  </r>
  <r>
    <x v="14"/>
    <x v="81"/>
    <x v="3"/>
    <n v="0"/>
    <n v="0"/>
    <n v="0"/>
    <n v="0"/>
    <n v="0"/>
    <n v="0"/>
    <n v="0"/>
  </r>
  <r>
    <x v="14"/>
    <x v="82"/>
    <x v="3"/>
    <n v="0"/>
    <n v="0"/>
    <n v="0"/>
    <n v="0"/>
    <n v="0"/>
    <n v="0"/>
    <n v="0"/>
  </r>
  <r>
    <x v="14"/>
    <x v="83"/>
    <x v="3"/>
    <n v="0"/>
    <n v="0"/>
    <n v="0"/>
    <n v="0"/>
    <n v="0"/>
    <n v="0"/>
    <n v="0"/>
  </r>
  <r>
    <x v="14"/>
    <x v="84"/>
    <x v="3"/>
    <n v="2"/>
    <n v="9"/>
    <n v="76"/>
    <n v="2.5"/>
    <n v="11.25"/>
    <n v="94.974358974358978"/>
    <n v="94.974358974358978"/>
  </r>
  <r>
    <x v="15"/>
    <x v="85"/>
    <x v="3"/>
    <n v="2"/>
    <n v="16"/>
    <n v="150"/>
    <n v="2.5"/>
    <n v="20"/>
    <n v="170"/>
    <n v="170"/>
  </r>
  <r>
    <x v="15"/>
    <x v="86"/>
    <x v="3"/>
    <n v="3"/>
    <n v="5"/>
    <n v="38"/>
    <n v="3.75"/>
    <n v="6.25"/>
    <n v="47.5"/>
    <n v="47.5"/>
  </r>
  <r>
    <x v="15"/>
    <x v="87"/>
    <x v="3"/>
    <n v="4"/>
    <n v="7"/>
    <n v="85"/>
    <n v="5"/>
    <n v="8.75"/>
    <n v="105"/>
    <n v="105"/>
  </r>
  <r>
    <x v="15"/>
    <x v="88"/>
    <x v="3"/>
    <n v="5"/>
    <n v="12"/>
    <n v="77"/>
    <n v="6.25"/>
    <n v="15"/>
    <n v="96.230769230769226"/>
    <n v="96.230769230769226"/>
  </r>
  <r>
    <x v="15"/>
    <x v="89"/>
    <x v="3"/>
    <n v="6"/>
    <n v="19"/>
    <n v="25"/>
    <n v="7.5"/>
    <n v="23.75"/>
    <n v="31.25"/>
    <n v="31.25"/>
  </r>
  <r>
    <x v="15"/>
    <x v="90"/>
    <x v="3"/>
    <n v="5"/>
    <n v="18"/>
    <n v="90"/>
    <n v="6.25"/>
    <n v="22.5"/>
    <n v="110"/>
    <n v="110"/>
  </r>
  <r>
    <x v="15"/>
    <x v="91"/>
    <x v="3"/>
    <n v="0"/>
    <n v="0"/>
    <n v="0"/>
    <n v="0"/>
    <n v="0"/>
    <n v="0"/>
    <n v="0"/>
  </r>
  <r>
    <x v="15"/>
    <x v="92"/>
    <x v="3"/>
    <n v="6"/>
    <n v="12"/>
    <n v="67"/>
    <n v="7.5"/>
    <n v="15"/>
    <n v="83.666666666666657"/>
    <n v="83.666666666666657"/>
  </r>
  <r>
    <x v="15"/>
    <x v="93"/>
    <x v="3"/>
    <n v="11"/>
    <n v="22"/>
    <n v="43"/>
    <n v="13.75"/>
    <n v="27.5"/>
    <n v="53.512820512820511"/>
    <n v="53.512820512820511"/>
  </r>
  <r>
    <x v="15"/>
    <x v="94"/>
    <x v="3"/>
    <n v="8"/>
    <n v="7"/>
    <n v="32"/>
    <n v="10"/>
    <n v="8.75"/>
    <n v="40"/>
    <n v="40"/>
  </r>
  <r>
    <x v="15"/>
    <x v="95"/>
    <x v="3"/>
    <n v="12"/>
    <n v="23"/>
    <n v="56"/>
    <n v="15"/>
    <n v="28.75"/>
    <n v="69.84615384615384"/>
    <n v="69.84615384615384"/>
  </r>
  <r>
    <x v="15"/>
    <x v="96"/>
    <x v="3"/>
    <n v="9"/>
    <n v="13"/>
    <n v="112"/>
    <n v="11.25"/>
    <n v="16.25"/>
    <n v="132"/>
    <n v="132"/>
  </r>
  <r>
    <x v="15"/>
    <x v="97"/>
    <x v="3"/>
    <n v="5"/>
    <n v="8"/>
    <n v="42"/>
    <n v="6.25"/>
    <n v="10"/>
    <n v="52.256410256410255"/>
    <n v="52.256410256410255"/>
  </r>
  <r>
    <x v="15"/>
    <x v="98"/>
    <x v="3"/>
    <n v="11"/>
    <n v="34"/>
    <n v="117"/>
    <n v="13.75"/>
    <n v="42.5"/>
    <n v="137"/>
    <n v="137"/>
  </r>
  <r>
    <x v="15"/>
    <x v="99"/>
    <x v="3"/>
    <n v="5"/>
    <n v="4"/>
    <n v="77"/>
    <n v="6.25"/>
    <n v="5"/>
    <n v="96.230769230769226"/>
    <n v="96.230769230769226"/>
  </r>
  <r>
    <x v="15"/>
    <x v="100"/>
    <x v="3"/>
    <n v="2"/>
    <n v="8"/>
    <n v="68"/>
    <n v="2.5"/>
    <n v="10"/>
    <n v="84.92307692307692"/>
    <n v="84.92307692307692"/>
  </r>
  <r>
    <x v="15"/>
    <x v="101"/>
    <x v="3"/>
    <n v="5"/>
    <n v="10"/>
    <n v="35"/>
    <n v="6.25"/>
    <n v="12.5"/>
    <n v="43.75"/>
    <n v="43.75"/>
  </r>
  <r>
    <x v="15"/>
    <x v="102"/>
    <x v="3"/>
    <n v="6"/>
    <n v="21"/>
    <n v="61"/>
    <n v="7.5"/>
    <n v="26.25"/>
    <n v="76.128205128205124"/>
    <n v="76.128205128205124"/>
  </r>
  <r>
    <x v="16"/>
    <x v="103"/>
    <x v="3"/>
    <n v="2"/>
    <n v="19"/>
    <n v="46"/>
    <n v="2.5"/>
    <n v="23.75"/>
    <n v="57.282051282051285"/>
    <n v="57.282051282051285"/>
  </r>
  <r>
    <x v="16"/>
    <x v="104"/>
    <x v="3"/>
    <n v="2"/>
    <n v="8"/>
    <n v="43"/>
    <n v="2.5"/>
    <n v="10"/>
    <n v="53.512820512820511"/>
    <n v="53.512820512820511"/>
  </r>
  <r>
    <x v="16"/>
    <x v="105"/>
    <x v="3"/>
    <n v="4"/>
    <n v="6"/>
    <n v="39"/>
    <n v="5"/>
    <n v="7.5"/>
    <n v="48.75"/>
    <n v="48.75"/>
  </r>
  <r>
    <x v="16"/>
    <x v="106"/>
    <x v="3"/>
    <n v="2"/>
    <n v="12"/>
    <n v="22"/>
    <n v="2.5"/>
    <n v="15"/>
    <n v="27.5"/>
    <n v="27.5"/>
  </r>
  <r>
    <x v="16"/>
    <x v="107"/>
    <x v="3"/>
    <n v="9"/>
    <n v="22"/>
    <n v="51"/>
    <n v="11.25"/>
    <n v="27.5"/>
    <n v="63.564102564102562"/>
    <n v="63.564102564102562"/>
  </r>
  <r>
    <x v="16"/>
    <x v="108"/>
    <x v="3"/>
    <n v="2"/>
    <n v="11"/>
    <n v="55"/>
    <n v="2.5"/>
    <n v="13.75"/>
    <n v="68.589743589743591"/>
    <n v="68.589743589743591"/>
  </r>
  <r>
    <x v="16"/>
    <x v="109"/>
    <x v="3"/>
    <n v="2"/>
    <n v="5"/>
    <n v="36"/>
    <n v="2.5"/>
    <n v="6.25"/>
    <n v="45"/>
    <n v="45"/>
  </r>
  <r>
    <x v="16"/>
    <x v="110"/>
    <x v="3"/>
    <n v="2"/>
    <n v="21"/>
    <n v="160"/>
    <n v="2.5"/>
    <n v="26.25"/>
    <n v="180"/>
    <n v="180"/>
  </r>
  <r>
    <x v="16"/>
    <x v="111"/>
    <x v="3"/>
    <n v="15"/>
    <n v="21"/>
    <n v="93"/>
    <n v="18.75"/>
    <n v="26.25"/>
    <n v="113"/>
    <n v="113"/>
  </r>
  <r>
    <x v="16"/>
    <x v="112"/>
    <x v="3"/>
    <n v="11"/>
    <n v="17"/>
    <n v="144"/>
    <n v="13.75"/>
    <n v="21.25"/>
    <n v="164"/>
    <n v="164"/>
  </r>
  <r>
    <x v="16"/>
    <x v="113"/>
    <x v="3"/>
    <n v="11"/>
    <n v="20"/>
    <n v="143"/>
    <n v="13.75"/>
    <n v="25"/>
    <n v="163"/>
    <n v="163"/>
  </r>
  <r>
    <x v="17"/>
    <x v="114"/>
    <x v="3"/>
    <n v="2"/>
    <n v="23"/>
    <n v="73"/>
    <n v="2.5"/>
    <n v="28.75"/>
    <n v="91.205128205128204"/>
    <n v="91.205128205128204"/>
  </r>
  <r>
    <x v="17"/>
    <x v="115"/>
    <x v="3"/>
    <n v="21"/>
    <n v="23"/>
    <n v="70"/>
    <n v="26.25"/>
    <n v="28.75"/>
    <n v="87.435897435897431"/>
    <n v="87.435897435897431"/>
  </r>
  <r>
    <x v="17"/>
    <x v="116"/>
    <x v="3"/>
    <n v="2"/>
    <n v="15"/>
    <n v="161"/>
    <n v="2.5"/>
    <n v="18.75"/>
    <n v="181"/>
    <n v="181"/>
  </r>
  <r>
    <x v="17"/>
    <x v="117"/>
    <x v="3"/>
    <n v="3"/>
    <n v="7"/>
    <n v="163"/>
    <n v="3.75"/>
    <n v="8.75"/>
    <n v="183"/>
    <n v="183"/>
  </r>
  <r>
    <x v="17"/>
    <x v="118"/>
    <x v="3"/>
    <n v="0"/>
    <n v="0"/>
    <n v="0"/>
    <n v="0"/>
    <n v="0"/>
    <n v="0"/>
    <n v="0"/>
  </r>
  <r>
    <x v="17"/>
    <x v="119"/>
    <x v="3"/>
    <n v="13"/>
    <n v="14"/>
    <n v="97"/>
    <n v="16.25"/>
    <n v="17.5"/>
    <n v="117"/>
    <n v="117"/>
  </r>
  <r>
    <x v="17"/>
    <x v="120"/>
    <x v="3"/>
    <n v="0"/>
    <n v="0"/>
    <n v="0"/>
    <n v="0"/>
    <n v="0"/>
    <n v="0"/>
    <n v="0"/>
  </r>
  <r>
    <x v="17"/>
    <x v="121"/>
    <x v="3"/>
    <n v="0"/>
    <n v="0"/>
    <n v="0"/>
    <n v="0"/>
    <n v="0"/>
    <n v="0"/>
    <n v="0"/>
  </r>
  <r>
    <x v="17"/>
    <x v="122"/>
    <x v="3"/>
    <n v="0"/>
    <n v="0"/>
    <n v="0"/>
    <n v="0"/>
    <n v="0"/>
    <n v="0"/>
    <n v="0"/>
  </r>
  <r>
    <x v="17"/>
    <x v="123"/>
    <x v="3"/>
    <n v="8"/>
    <n v="9"/>
    <n v="135"/>
    <n v="10"/>
    <n v="11.25"/>
    <n v="155"/>
    <n v="155"/>
  </r>
  <r>
    <x v="17"/>
    <x v="124"/>
    <x v="3"/>
    <n v="12"/>
    <n v="13"/>
    <n v="107"/>
    <n v="15"/>
    <n v="16.25"/>
    <n v="127"/>
    <n v="127"/>
  </r>
  <r>
    <x v="17"/>
    <x v="125"/>
    <x v="3"/>
    <n v="12"/>
    <n v="39"/>
    <n v="85"/>
    <n v="15"/>
    <n v="48.75"/>
    <n v="105"/>
    <n v="105"/>
  </r>
  <r>
    <x v="17"/>
    <x v="126"/>
    <x v="3"/>
    <n v="0"/>
    <n v="0"/>
    <n v="0"/>
    <n v="0"/>
    <n v="0"/>
    <n v="0"/>
    <n v="0"/>
  </r>
  <r>
    <x v="18"/>
    <x v="127"/>
    <x v="3"/>
    <n v="40"/>
    <n v="58"/>
    <n v="122"/>
    <n v="50"/>
    <n v="72.358974358974365"/>
    <n v="142"/>
    <n v="142"/>
  </r>
  <r>
    <x v="18"/>
    <x v="128"/>
    <x v="3"/>
    <n v="9"/>
    <n v="28"/>
    <n v="129"/>
    <n v="11.25"/>
    <n v="35"/>
    <n v="149"/>
    <n v="149"/>
  </r>
  <r>
    <x v="18"/>
    <x v="129"/>
    <x v="3"/>
    <n v="40"/>
    <n v="77"/>
    <n v="141"/>
    <n v="50"/>
    <n v="96.230769230769226"/>
    <n v="161"/>
    <n v="161"/>
  </r>
  <r>
    <x v="18"/>
    <x v="130"/>
    <x v="3"/>
    <n v="10"/>
    <n v="30"/>
    <n v="137"/>
    <n v="12.5"/>
    <n v="37.5"/>
    <n v="157"/>
    <n v="157"/>
  </r>
  <r>
    <x v="18"/>
    <x v="131"/>
    <x v="3"/>
    <n v="21"/>
    <n v="37"/>
    <n v="100"/>
    <n v="26.25"/>
    <n v="46.25"/>
    <n v="120"/>
    <n v="120"/>
  </r>
  <r>
    <x v="18"/>
    <x v="132"/>
    <x v="3"/>
    <n v="6"/>
    <n v="16"/>
    <n v="90"/>
    <n v="7.5"/>
    <n v="20"/>
    <n v="110"/>
    <n v="110"/>
  </r>
  <r>
    <x v="18"/>
    <x v="133"/>
    <x v="3"/>
    <n v="11"/>
    <n v="11"/>
    <n v="112"/>
    <n v="13.75"/>
    <n v="13.75"/>
    <n v="132"/>
    <n v="132"/>
  </r>
  <r>
    <x v="18"/>
    <x v="134"/>
    <x v="3"/>
    <n v="0"/>
    <n v="0"/>
    <n v="0"/>
    <n v="0"/>
    <n v="0"/>
    <n v="0"/>
    <n v="0"/>
  </r>
  <r>
    <x v="18"/>
    <x v="135"/>
    <x v="3"/>
    <n v="4"/>
    <n v="20"/>
    <n v="96"/>
    <n v="5"/>
    <n v="25"/>
    <n v="116"/>
    <n v="116"/>
  </r>
  <r>
    <x v="18"/>
    <x v="136"/>
    <x v="3"/>
    <n v="11"/>
    <n v="25"/>
    <n v="103"/>
    <n v="13.75"/>
    <n v="31.25"/>
    <n v="123"/>
    <n v="123"/>
  </r>
  <r>
    <x v="18"/>
    <x v="137"/>
    <x v="3"/>
    <n v="47"/>
    <n v="45"/>
    <n v="109"/>
    <n v="58.53846153846154"/>
    <n v="56.025641025641022"/>
    <n v="129"/>
    <n v="129"/>
  </r>
  <r>
    <x v="18"/>
    <x v="138"/>
    <x v="3"/>
    <n v="25"/>
    <n v="26"/>
    <n v="72"/>
    <n v="31.25"/>
    <n v="32.5"/>
    <n v="89.948717948717956"/>
    <n v="89.948717948717956"/>
  </r>
  <r>
    <x v="18"/>
    <x v="139"/>
    <x v="3"/>
    <n v="18"/>
    <n v="40"/>
    <n v="151"/>
    <n v="22.5"/>
    <n v="50"/>
    <n v="171"/>
    <n v="171"/>
  </r>
  <r>
    <x v="18"/>
    <x v="140"/>
    <x v="3"/>
    <n v="22"/>
    <n v="41"/>
    <n v="93"/>
    <n v="27.5"/>
    <n v="51"/>
    <n v="113"/>
    <n v="113"/>
  </r>
  <r>
    <x v="18"/>
    <x v="141"/>
    <x v="3"/>
    <n v="23"/>
    <n v="45"/>
    <n v="92"/>
    <n v="28.75"/>
    <n v="56.025641025641022"/>
    <n v="112"/>
    <n v="112"/>
  </r>
  <r>
    <x v="18"/>
    <x v="142"/>
    <x v="3"/>
    <n v="0"/>
    <n v="0"/>
    <n v="0"/>
    <n v="0"/>
    <n v="0"/>
    <n v="0"/>
    <n v="0"/>
  </r>
  <r>
    <x v="18"/>
    <x v="143"/>
    <x v="3"/>
    <n v="12"/>
    <n v="45"/>
    <n v="100"/>
    <n v="15"/>
    <n v="56.025641025641022"/>
    <n v="120"/>
    <n v="120"/>
  </r>
  <r>
    <x v="18"/>
    <x v="144"/>
    <x v="3"/>
    <n v="15"/>
    <n v="34"/>
    <n v="76"/>
    <n v="18.75"/>
    <n v="42.5"/>
    <n v="94.974358974358978"/>
    <n v="94.974358974358978"/>
  </r>
  <r>
    <x v="18"/>
    <x v="145"/>
    <x v="3"/>
    <n v="0"/>
    <n v="0"/>
    <n v="0"/>
    <n v="0"/>
    <n v="0"/>
    <n v="0"/>
    <n v="0"/>
  </r>
  <r>
    <x v="18"/>
    <x v="146"/>
    <x v="3"/>
    <n v="18"/>
    <n v="60"/>
    <n v="109"/>
    <n v="22.5"/>
    <n v="74.871794871794876"/>
    <n v="129"/>
    <n v="129"/>
  </r>
  <r>
    <x v="18"/>
    <x v="147"/>
    <x v="3"/>
    <n v="34"/>
    <n v="56"/>
    <n v="107"/>
    <n v="42.5"/>
    <n v="69.84615384615384"/>
    <n v="127"/>
    <n v="127"/>
  </r>
  <r>
    <x v="18"/>
    <x v="148"/>
    <x v="3"/>
    <n v="0"/>
    <n v="0"/>
    <n v="0"/>
    <n v="0"/>
    <n v="0"/>
    <n v="0"/>
    <n v="0"/>
  </r>
  <r>
    <x v="18"/>
    <x v="149"/>
    <x v="3"/>
    <n v="26"/>
    <n v="20"/>
    <n v="136"/>
    <n v="32.5"/>
    <n v="25"/>
    <n v="156"/>
    <n v="156"/>
  </r>
  <r>
    <x v="18"/>
    <x v="150"/>
    <x v="3"/>
    <n v="2"/>
    <n v="12"/>
    <n v="44"/>
    <n v="2.5"/>
    <n v="15"/>
    <n v="54.769230769230766"/>
    <n v="54.769230769230766"/>
  </r>
  <r>
    <x v="18"/>
    <x v="151"/>
    <x v="3"/>
    <n v="2"/>
    <n v="5"/>
    <n v="42"/>
    <n v="2.5"/>
    <n v="6.25"/>
    <n v="52.256410256410255"/>
    <n v="52.256410256410255"/>
  </r>
  <r>
    <x v="19"/>
    <x v="152"/>
    <x v="3"/>
    <n v="2"/>
    <n v="10"/>
    <n v="28"/>
    <n v="2.5"/>
    <n v="12.5"/>
    <n v="35"/>
    <n v="35"/>
  </r>
  <r>
    <x v="20"/>
    <x v="153"/>
    <x v="3"/>
    <n v="2"/>
    <n v="10"/>
    <n v="63"/>
    <n v="2.5"/>
    <n v="12.5"/>
    <n v="78.641025641025635"/>
    <n v="78.641025641025635"/>
  </r>
  <r>
    <x v="20"/>
    <x v="154"/>
    <x v="3"/>
    <n v="2"/>
    <n v="5"/>
    <n v="38"/>
    <n v="2.5"/>
    <n v="6.25"/>
    <n v="47.5"/>
    <n v="47.5"/>
  </r>
  <r>
    <x v="20"/>
    <x v="155"/>
    <x v="3"/>
    <n v="0"/>
    <n v="0"/>
    <n v="0"/>
    <n v="0"/>
    <n v="0"/>
    <n v="0"/>
    <n v="0"/>
  </r>
  <r>
    <x v="20"/>
    <x v="156"/>
    <x v="3"/>
    <n v="2"/>
    <n v="7"/>
    <n v="43"/>
    <n v="2.5"/>
    <n v="8.75"/>
    <n v="53.512820512820511"/>
    <n v="53.512820512820511"/>
  </r>
  <r>
    <x v="20"/>
    <x v="157"/>
    <x v="3"/>
    <n v="2"/>
    <n v="5"/>
    <n v="46"/>
    <n v="2.5"/>
    <n v="6.25"/>
    <n v="57.282051282051285"/>
    <n v="57.282051282051285"/>
  </r>
  <r>
    <x v="20"/>
    <x v="158"/>
    <x v="3"/>
    <n v="2"/>
    <n v="5"/>
    <n v="36"/>
    <n v="2.5"/>
    <n v="6.25"/>
    <n v="45"/>
    <n v="45"/>
  </r>
  <r>
    <x v="20"/>
    <x v="159"/>
    <x v="3"/>
    <n v="2"/>
    <n v="5"/>
    <n v="48"/>
    <n v="2.5"/>
    <n v="6.25"/>
    <n v="59.794871794871796"/>
    <n v="59.794871794871796"/>
  </r>
  <r>
    <x v="21"/>
    <x v="160"/>
    <x v="3"/>
    <n v="2"/>
    <n v="5"/>
    <n v="129"/>
    <n v="2.5"/>
    <n v="6.25"/>
    <n v="149"/>
    <n v="149"/>
  </r>
  <r>
    <x v="21"/>
    <x v="161"/>
    <x v="3"/>
    <n v="2"/>
    <n v="5"/>
    <n v="91"/>
    <n v="2.5"/>
    <n v="6.25"/>
    <n v="111"/>
    <n v="111"/>
  </r>
  <r>
    <x v="21"/>
    <x v="162"/>
    <x v="3"/>
    <n v="10"/>
    <n v="23"/>
    <n v="116"/>
    <n v="12.5"/>
    <n v="28.75"/>
    <n v="136"/>
    <n v="136"/>
  </r>
  <r>
    <x v="21"/>
    <x v="163"/>
    <x v="3"/>
    <n v="4"/>
    <n v="12"/>
    <n v="87"/>
    <n v="5"/>
    <n v="15"/>
    <n v="107"/>
    <n v="107"/>
  </r>
  <r>
    <x v="22"/>
    <x v="164"/>
    <x v="3"/>
    <n v="2"/>
    <n v="17"/>
    <n v="72"/>
    <n v="2.5"/>
    <n v="21.25"/>
    <n v="89.948717948717956"/>
    <n v="89.948717948717956"/>
  </r>
  <r>
    <x v="22"/>
    <x v="165"/>
    <x v="3"/>
    <n v="2"/>
    <n v="18"/>
    <n v="90"/>
    <n v="2.5"/>
    <n v="22.5"/>
    <n v="110"/>
    <n v="110"/>
  </r>
  <r>
    <x v="23"/>
    <x v="166"/>
    <x v="3"/>
    <n v="2"/>
    <n v="30"/>
    <n v="92"/>
    <n v="2.5"/>
    <n v="37.5"/>
    <n v="112"/>
    <n v="112"/>
  </r>
  <r>
    <x v="23"/>
    <x v="167"/>
    <x v="3"/>
    <n v="11"/>
    <n v="19"/>
    <n v="112"/>
    <n v="13.75"/>
    <n v="23.75"/>
    <n v="132"/>
    <n v="132"/>
  </r>
  <r>
    <x v="23"/>
    <x v="168"/>
    <x v="3"/>
    <n v="2"/>
    <n v="10"/>
    <n v="94"/>
    <n v="2.5"/>
    <n v="12.5"/>
    <n v="114"/>
    <n v="114"/>
  </r>
  <r>
    <x v="23"/>
    <x v="169"/>
    <x v="3"/>
    <n v="2"/>
    <n v="13"/>
    <n v="70"/>
    <n v="2.5"/>
    <n v="16.25"/>
    <n v="87.435897435897431"/>
    <n v="87.435897435897431"/>
  </r>
  <r>
    <x v="23"/>
    <x v="170"/>
    <x v="3"/>
    <n v="10"/>
    <n v="11"/>
    <n v="88"/>
    <n v="12.5"/>
    <n v="13.75"/>
    <n v="108"/>
    <n v="108"/>
  </r>
  <r>
    <x v="23"/>
    <x v="171"/>
    <x v="3"/>
    <n v="2"/>
    <n v="16"/>
    <n v="67"/>
    <n v="2.5"/>
    <n v="20"/>
    <n v="83.666666666666657"/>
    <n v="83.666666666666657"/>
  </r>
  <r>
    <x v="23"/>
    <x v="172"/>
    <x v="3"/>
    <n v="4"/>
    <n v="20"/>
    <n v="52"/>
    <n v="5"/>
    <n v="25"/>
    <n v="64.820512820512818"/>
    <n v="64.820512820512818"/>
  </r>
  <r>
    <x v="23"/>
    <x v="173"/>
    <x v="3"/>
    <n v="0"/>
    <n v="0"/>
    <n v="0"/>
    <n v="0"/>
    <n v="0"/>
    <n v="0"/>
    <n v="0"/>
  </r>
  <r>
    <x v="23"/>
    <x v="174"/>
    <x v="3"/>
    <n v="6"/>
    <n v="11"/>
    <n v="83"/>
    <n v="7.5"/>
    <n v="13.75"/>
    <n v="103"/>
    <n v="103"/>
  </r>
  <r>
    <x v="23"/>
    <x v="175"/>
    <x v="3"/>
    <n v="3"/>
    <n v="16"/>
    <n v="55"/>
    <n v="3.75"/>
    <n v="20"/>
    <n v="68.589743589743591"/>
    <n v="68.589743589743591"/>
  </r>
  <r>
    <x v="23"/>
    <x v="176"/>
    <x v="3"/>
    <n v="9"/>
    <n v="24"/>
    <n v="124"/>
    <n v="11.25"/>
    <n v="30"/>
    <n v="144"/>
    <n v="144"/>
  </r>
  <r>
    <x v="23"/>
    <x v="177"/>
    <x v="3"/>
    <n v="16"/>
    <n v="12"/>
    <n v="35"/>
    <n v="20"/>
    <n v="15"/>
    <n v="43.75"/>
    <n v="43.75"/>
  </r>
  <r>
    <x v="23"/>
    <x v="178"/>
    <x v="3"/>
    <n v="11"/>
    <n v="31"/>
    <n v="145"/>
    <n v="13.75"/>
    <n v="38.75"/>
    <n v="165"/>
    <n v="165"/>
  </r>
  <r>
    <x v="23"/>
    <x v="179"/>
    <x v="3"/>
    <n v="0"/>
    <n v="0"/>
    <n v="0"/>
    <n v="0"/>
    <n v="0"/>
    <n v="0"/>
    <n v="0"/>
  </r>
  <r>
    <x v="24"/>
    <x v="180"/>
    <x v="3"/>
    <n v="6"/>
    <n v="17"/>
    <n v="122"/>
    <n v="7.5"/>
    <n v="21.25"/>
    <n v="142"/>
    <n v="142"/>
  </r>
  <r>
    <x v="24"/>
    <x v="181"/>
    <x v="3"/>
    <n v="6"/>
    <n v="15"/>
    <n v="113"/>
    <n v="7.5"/>
    <n v="18.75"/>
    <n v="133"/>
    <n v="133"/>
  </r>
  <r>
    <x v="25"/>
    <x v="182"/>
    <x v="3"/>
    <n v="4"/>
    <n v="12"/>
    <n v="74"/>
    <n v="5"/>
    <n v="15"/>
    <n v="92.461538461538453"/>
    <n v="92.461538461538453"/>
  </r>
  <r>
    <x v="25"/>
    <x v="183"/>
    <x v="3"/>
    <n v="7"/>
    <n v="36"/>
    <n v="135"/>
    <n v="8.75"/>
    <n v="45"/>
    <n v="155"/>
    <n v="155"/>
  </r>
  <r>
    <x v="25"/>
    <x v="184"/>
    <x v="3"/>
    <n v="7"/>
    <n v="14"/>
    <n v="55"/>
    <n v="8.75"/>
    <n v="17.5"/>
    <n v="68.589743589743591"/>
    <n v="68.589743589743591"/>
  </r>
  <r>
    <x v="25"/>
    <x v="185"/>
    <x v="3"/>
    <n v="13"/>
    <n v="26"/>
    <n v="144"/>
    <n v="16.25"/>
    <n v="32.5"/>
    <n v="164"/>
    <n v="164"/>
  </r>
  <r>
    <x v="25"/>
    <x v="186"/>
    <x v="3"/>
    <n v="10"/>
    <n v="23"/>
    <n v="160"/>
    <n v="12.5"/>
    <n v="28.75"/>
    <n v="180"/>
    <n v="180"/>
  </r>
  <r>
    <x v="25"/>
    <x v="187"/>
    <x v="3"/>
    <n v="10"/>
    <n v="26"/>
    <n v="146"/>
    <n v="12.5"/>
    <n v="32.5"/>
    <n v="166"/>
    <n v="166"/>
  </r>
  <r>
    <x v="25"/>
    <x v="188"/>
    <x v="3"/>
    <n v="4"/>
    <n v="12"/>
    <n v="85"/>
    <n v="5"/>
    <n v="15"/>
    <n v="105"/>
    <n v="105"/>
  </r>
  <r>
    <x v="25"/>
    <x v="189"/>
    <x v="3"/>
    <n v="7"/>
    <n v="13"/>
    <n v="68"/>
    <n v="8.75"/>
    <n v="16.25"/>
    <n v="84.92307692307692"/>
    <n v="84.92307692307692"/>
  </r>
  <r>
    <x v="25"/>
    <x v="190"/>
    <x v="3"/>
    <n v="5"/>
    <n v="14"/>
    <n v="104"/>
    <n v="6.25"/>
    <n v="17.5"/>
    <n v="124"/>
    <n v="124"/>
  </r>
  <r>
    <x v="25"/>
    <x v="191"/>
    <x v="3"/>
    <n v="4"/>
    <n v="12"/>
    <n v="88"/>
    <n v="5"/>
    <n v="15"/>
    <n v="108"/>
    <n v="108"/>
  </r>
  <r>
    <x v="25"/>
    <x v="192"/>
    <x v="3"/>
    <n v="11"/>
    <n v="23"/>
    <n v="240"/>
    <n v="13.75"/>
    <n v="28.75"/>
    <n v="260"/>
    <n v="260"/>
  </r>
  <r>
    <x v="25"/>
    <x v="193"/>
    <x v="3"/>
    <n v="7"/>
    <n v="43"/>
    <n v="150"/>
    <n v="8.75"/>
    <n v="53.512820512820511"/>
    <n v="170"/>
    <n v="170"/>
  </r>
  <r>
    <x v="25"/>
    <x v="194"/>
    <x v="3"/>
    <n v="7"/>
    <n v="31"/>
    <n v="190"/>
    <n v="8.75"/>
    <n v="38.75"/>
    <n v="210"/>
    <n v="210"/>
  </r>
  <r>
    <x v="25"/>
    <x v="195"/>
    <x v="3"/>
    <n v="7"/>
    <n v="35"/>
    <n v="127"/>
    <n v="8.75"/>
    <n v="43.75"/>
    <n v="147"/>
    <n v="147"/>
  </r>
  <r>
    <x v="26"/>
    <x v="196"/>
    <x v="3"/>
    <n v="6"/>
    <n v="32"/>
    <n v="112"/>
    <n v="7.5"/>
    <n v="40"/>
    <n v="132"/>
    <n v="132"/>
  </r>
  <r>
    <x v="26"/>
    <x v="197"/>
    <x v="3"/>
    <n v="0"/>
    <n v="0"/>
    <n v="0"/>
    <n v="0"/>
    <n v="0"/>
    <n v="0"/>
    <n v="0"/>
  </r>
  <r>
    <x v="26"/>
    <x v="198"/>
    <x v="3"/>
    <n v="13"/>
    <n v="22"/>
    <n v="57"/>
    <n v="16.25"/>
    <n v="27.5"/>
    <n v="71.102564102564102"/>
    <n v="71.102564102564102"/>
  </r>
  <r>
    <x v="26"/>
    <x v="199"/>
    <x v="3"/>
    <n v="5"/>
    <n v="25"/>
    <n v="49"/>
    <n v="6.25"/>
    <n v="31.25"/>
    <n v="61.051282051282051"/>
    <n v="61.051282051282051"/>
  </r>
  <r>
    <x v="26"/>
    <x v="200"/>
    <x v="3"/>
    <n v="9"/>
    <n v="20"/>
    <n v="62"/>
    <n v="11.25"/>
    <n v="25"/>
    <n v="77.384615384615387"/>
    <n v="77.384615384615387"/>
  </r>
  <r>
    <x v="27"/>
    <x v="201"/>
    <x v="3"/>
    <n v="13"/>
    <n v="26"/>
    <n v="46"/>
    <n v="16.25"/>
    <n v="32.5"/>
    <n v="57.282051282051285"/>
    <n v="57.282051282051285"/>
  </r>
  <r>
    <x v="28"/>
    <x v="202"/>
    <x v="3"/>
    <n v="8"/>
    <n v="23"/>
    <n v="53"/>
    <n v="10"/>
    <n v="28.75"/>
    <n v="66.07692307692308"/>
    <n v="66.07692307692308"/>
  </r>
  <r>
    <x v="28"/>
    <x v="203"/>
    <x v="3"/>
    <n v="8"/>
    <n v="29"/>
    <n v="63"/>
    <n v="10"/>
    <n v="36.25"/>
    <n v="78.641025641025635"/>
    <n v="78.641025641025635"/>
  </r>
  <r>
    <x v="28"/>
    <x v="204"/>
    <x v="3"/>
    <n v="15"/>
    <n v="19"/>
    <n v="84"/>
    <n v="18.75"/>
    <n v="23.75"/>
    <n v="104"/>
    <n v="104"/>
  </r>
  <r>
    <x v="28"/>
    <x v="205"/>
    <x v="3"/>
    <n v="13"/>
    <n v="18"/>
    <n v="83"/>
    <n v="16.25"/>
    <n v="22.5"/>
    <n v="103"/>
    <n v="103"/>
  </r>
  <r>
    <x v="28"/>
    <x v="206"/>
    <x v="3"/>
    <n v="5"/>
    <n v="12"/>
    <n v="67"/>
    <n v="6.25"/>
    <n v="15"/>
    <n v="83.666666666666657"/>
    <n v="83.666666666666657"/>
  </r>
  <r>
    <x v="28"/>
    <x v="207"/>
    <x v="3"/>
    <n v="5"/>
    <n v="24"/>
    <n v="95"/>
    <n v="6.25"/>
    <n v="30"/>
    <n v="115"/>
    <n v="115"/>
  </r>
  <r>
    <x v="28"/>
    <x v="208"/>
    <x v="3"/>
    <n v="5"/>
    <n v="12"/>
    <n v="61"/>
    <n v="6.25"/>
    <n v="15"/>
    <n v="76.128205128205124"/>
    <n v="76.128205128205124"/>
  </r>
  <r>
    <x v="28"/>
    <x v="209"/>
    <x v="3"/>
    <n v="4"/>
    <n v="17"/>
    <n v="66"/>
    <n v="5"/>
    <n v="21.25"/>
    <n v="82.410256410256409"/>
    <n v="82.410256410256409"/>
  </r>
  <r>
    <x v="29"/>
    <x v="210"/>
    <x v="3"/>
    <n v="0"/>
    <n v="0"/>
    <n v="0"/>
    <n v="0"/>
    <n v="0"/>
    <n v="0"/>
    <n v="0"/>
  </r>
  <r>
    <x v="29"/>
    <x v="211"/>
    <x v="3"/>
    <n v="5"/>
    <n v="12"/>
    <n v="62"/>
    <n v="6.25"/>
    <n v="15"/>
    <n v="77.384615384615387"/>
    <n v="77.384615384615387"/>
  </r>
  <r>
    <x v="29"/>
    <x v="212"/>
    <x v="3"/>
    <n v="5"/>
    <n v="24"/>
    <n v="95"/>
    <n v="6.25"/>
    <n v="30"/>
    <n v="115"/>
    <n v="115"/>
  </r>
  <r>
    <x v="29"/>
    <x v="213"/>
    <x v="3"/>
    <n v="5"/>
    <n v="22"/>
    <n v="63"/>
    <n v="6.25"/>
    <n v="27.5"/>
    <n v="78.641025641025635"/>
    <n v="78.641025641025635"/>
  </r>
  <r>
    <x v="29"/>
    <x v="214"/>
    <x v="3"/>
    <n v="6"/>
    <n v="14"/>
    <n v="55"/>
    <n v="7.5"/>
    <n v="17.5"/>
    <n v="68.589743589743591"/>
    <n v="68.589743589743591"/>
  </r>
  <r>
    <x v="29"/>
    <x v="215"/>
    <x v="3"/>
    <n v="8"/>
    <n v="30"/>
    <n v="96"/>
    <n v="10"/>
    <n v="37.5"/>
    <n v="116"/>
    <n v="116"/>
  </r>
  <r>
    <x v="29"/>
    <x v="216"/>
    <x v="3"/>
    <n v="5"/>
    <n v="11"/>
    <n v="52"/>
    <n v="6.25"/>
    <n v="13.75"/>
    <n v="64.820512820512818"/>
    <n v="64.820512820512818"/>
  </r>
  <r>
    <x v="29"/>
    <x v="217"/>
    <x v="3"/>
    <n v="0"/>
    <n v="0"/>
    <n v="0"/>
    <n v="0"/>
    <n v="0"/>
    <n v="0"/>
    <n v="0"/>
  </r>
  <r>
    <x v="29"/>
    <x v="218"/>
    <x v="3"/>
    <n v="5"/>
    <n v="19"/>
    <n v="178"/>
    <n v="6.25"/>
    <n v="23.75"/>
    <n v="198"/>
    <n v="198"/>
  </r>
  <r>
    <x v="29"/>
    <x v="219"/>
    <x v="3"/>
    <n v="0"/>
    <n v="0"/>
    <n v="0"/>
    <n v="0"/>
    <n v="0"/>
    <n v="0"/>
    <n v="0"/>
  </r>
  <r>
    <x v="29"/>
    <x v="220"/>
    <x v="3"/>
    <n v="4"/>
    <n v="28"/>
    <n v="250"/>
    <n v="5"/>
    <n v="35"/>
    <n v="270"/>
    <n v="270"/>
  </r>
  <r>
    <x v="29"/>
    <x v="221"/>
    <x v="3"/>
    <n v="18"/>
    <n v="27"/>
    <n v="131"/>
    <n v="22.5"/>
    <n v="33.75"/>
    <n v="151"/>
    <n v="151"/>
  </r>
  <r>
    <x v="30"/>
    <x v="222"/>
    <x v="3"/>
    <n v="12"/>
    <n v="23"/>
    <n v="239"/>
    <n v="15"/>
    <n v="28.75"/>
    <n v="259"/>
    <n v="259"/>
  </r>
  <r>
    <x v="31"/>
    <x v="223"/>
    <x v="3"/>
    <n v="12"/>
    <n v="26"/>
    <n v="146"/>
    <n v="15"/>
    <n v="32.5"/>
    <n v="166"/>
    <n v="166"/>
  </r>
  <r>
    <x v="31"/>
    <x v="224"/>
    <x v="3"/>
    <n v="27"/>
    <n v="39"/>
    <n v="242"/>
    <n v="33.75"/>
    <n v="48.75"/>
    <n v="262"/>
    <n v="262"/>
  </r>
  <r>
    <x v="31"/>
    <x v="225"/>
    <x v="3"/>
    <n v="0"/>
    <n v="0"/>
    <n v="0"/>
    <n v="0"/>
    <n v="0"/>
    <n v="0"/>
    <n v="0"/>
  </r>
  <r>
    <x v="31"/>
    <x v="226"/>
    <x v="3"/>
    <n v="8"/>
    <n v="21"/>
    <n v="106"/>
    <n v="10"/>
    <n v="26.25"/>
    <n v="126"/>
    <n v="126"/>
  </r>
  <r>
    <x v="31"/>
    <x v="227"/>
    <x v="3"/>
    <n v="6"/>
    <n v="34"/>
    <n v="199"/>
    <n v="7.5"/>
    <n v="42.5"/>
    <n v="219"/>
    <n v="219"/>
  </r>
  <r>
    <x v="31"/>
    <x v="228"/>
    <x v="3"/>
    <n v="21"/>
    <n v="21"/>
    <n v="158"/>
    <n v="26.25"/>
    <n v="26.25"/>
    <n v="178"/>
    <n v="178"/>
  </r>
  <r>
    <x v="31"/>
    <x v="229"/>
    <x v="3"/>
    <n v="8"/>
    <n v="28"/>
    <n v="174"/>
    <n v="10"/>
    <n v="35"/>
    <n v="194"/>
    <n v="194"/>
  </r>
  <r>
    <x v="31"/>
    <x v="230"/>
    <x v="3"/>
    <n v="0"/>
    <n v="0"/>
    <n v="0"/>
    <n v="0"/>
    <n v="0"/>
    <n v="0"/>
    <n v="0"/>
  </r>
  <r>
    <x v="31"/>
    <x v="231"/>
    <x v="3"/>
    <n v="8"/>
    <n v="48"/>
    <n v="154"/>
    <n v="10"/>
    <n v="59.794871794871796"/>
    <n v="174"/>
    <n v="174"/>
  </r>
  <r>
    <x v="31"/>
    <x v="232"/>
    <x v="3"/>
    <n v="21"/>
    <n v="32"/>
    <n v="201"/>
    <n v="26.25"/>
    <n v="40"/>
    <n v="221"/>
    <n v="221"/>
  </r>
  <r>
    <x v="31"/>
    <x v="233"/>
    <x v="3"/>
    <n v="8"/>
    <n v="28"/>
    <n v="135"/>
    <n v="10"/>
    <n v="35"/>
    <n v="155"/>
    <n v="155"/>
  </r>
  <r>
    <x v="31"/>
    <x v="234"/>
    <x v="3"/>
    <n v="11"/>
    <n v="17"/>
    <n v="160"/>
    <n v="13.75"/>
    <n v="21.25"/>
    <n v="180"/>
    <n v="180"/>
  </r>
  <r>
    <x v="31"/>
    <x v="235"/>
    <x v="3"/>
    <n v="0"/>
    <n v="0"/>
    <n v="0"/>
    <n v="0"/>
    <n v="0"/>
    <n v="0"/>
    <n v="0"/>
  </r>
  <r>
    <x v="31"/>
    <x v="236"/>
    <x v="3"/>
    <n v="10"/>
    <n v="29"/>
    <n v="73"/>
    <n v="12.5"/>
    <n v="36.25"/>
    <n v="91.205128205128204"/>
    <n v="91.205128205128204"/>
  </r>
  <r>
    <x v="31"/>
    <x v="237"/>
    <x v="3"/>
    <n v="19"/>
    <n v="32"/>
    <n v="139"/>
    <n v="23.75"/>
    <n v="40"/>
    <n v="159"/>
    <n v="159"/>
  </r>
  <r>
    <x v="31"/>
    <x v="238"/>
    <x v="3"/>
    <n v="26"/>
    <n v="29"/>
    <n v="165"/>
    <n v="32.5"/>
    <n v="36.25"/>
    <n v="185"/>
    <n v="185"/>
  </r>
  <r>
    <x v="31"/>
    <x v="239"/>
    <x v="3"/>
    <n v="0"/>
    <n v="0"/>
    <n v="149"/>
    <n v="0"/>
    <n v="0"/>
    <n v="169"/>
    <n v="169"/>
  </r>
  <r>
    <x v="31"/>
    <x v="240"/>
    <x v="3"/>
    <n v="24"/>
    <n v="27"/>
    <n v="127"/>
    <n v="30"/>
    <n v="33.75"/>
    <n v="147"/>
    <n v="147"/>
  </r>
  <r>
    <x v="31"/>
    <x v="241"/>
    <x v="3"/>
    <n v="0"/>
    <n v="0"/>
    <n v="121"/>
    <n v="0"/>
    <n v="0"/>
    <n v="141"/>
    <n v="141"/>
  </r>
  <r>
    <x v="31"/>
    <x v="242"/>
    <x v="3"/>
    <n v="24"/>
    <n v="28"/>
    <n v="122"/>
    <n v="30"/>
    <n v="35"/>
    <n v="142"/>
    <n v="142"/>
  </r>
  <r>
    <x v="32"/>
    <x v="243"/>
    <x v="3"/>
    <n v="0"/>
    <n v="0"/>
    <n v="139"/>
    <n v="0"/>
    <n v="0"/>
    <n v="159"/>
    <n v="159"/>
  </r>
  <r>
    <x v="32"/>
    <x v="244"/>
    <x v="3"/>
    <n v="8"/>
    <n v="55"/>
    <n v="84"/>
    <n v="10"/>
    <n v="68.589743589743591"/>
    <n v="104"/>
    <n v="104"/>
  </r>
  <r>
    <x v="32"/>
    <x v="245"/>
    <x v="3"/>
    <n v="9"/>
    <n v="55"/>
    <n v="103"/>
    <n v="11.25"/>
    <n v="68.589743589743591"/>
    <n v="123"/>
    <n v="123"/>
  </r>
  <r>
    <x v="32"/>
    <x v="246"/>
    <x v="3"/>
    <n v="9"/>
    <n v="56"/>
    <n v="102"/>
    <n v="11.25"/>
    <n v="69.84615384615384"/>
    <n v="122"/>
    <n v="122"/>
  </r>
  <r>
    <x v="32"/>
    <x v="247"/>
    <x v="3"/>
    <n v="11"/>
    <n v="38"/>
    <n v="136"/>
    <n v="13.75"/>
    <n v="47.5"/>
    <n v="156"/>
    <n v="156"/>
  </r>
  <r>
    <x v="32"/>
    <x v="248"/>
    <x v="3"/>
    <n v="9"/>
    <n v="35"/>
    <n v="111"/>
    <n v="11.25"/>
    <n v="43.75"/>
    <n v="131"/>
    <n v="131"/>
  </r>
  <r>
    <x v="33"/>
    <x v="249"/>
    <x v="3"/>
    <n v="9"/>
    <n v="70"/>
    <n v="122"/>
    <n v="11.25"/>
    <n v="87.435897435897431"/>
    <n v="142"/>
    <n v="142"/>
  </r>
  <r>
    <x v="33"/>
    <x v="250"/>
    <x v="3"/>
    <n v="9"/>
    <n v="58"/>
    <n v="134"/>
    <n v="11.25"/>
    <n v="72.358974358974365"/>
    <n v="154"/>
    <n v="154"/>
  </r>
  <r>
    <x v="33"/>
    <x v="251"/>
    <x v="3"/>
    <n v="0"/>
    <n v="0"/>
    <n v="0"/>
    <n v="0"/>
    <n v="0"/>
    <n v="0"/>
    <n v="0"/>
  </r>
  <r>
    <x v="33"/>
    <x v="252"/>
    <x v="3"/>
    <n v="4"/>
    <n v="38"/>
    <n v="96"/>
    <n v="5"/>
    <n v="47.5"/>
    <n v="116"/>
    <n v="116"/>
  </r>
  <r>
    <x v="33"/>
    <x v="253"/>
    <x v="3"/>
    <n v="0"/>
    <n v="0"/>
    <n v="0"/>
    <n v="0"/>
    <n v="0"/>
    <n v="0"/>
    <n v="0"/>
  </r>
  <r>
    <x v="33"/>
    <x v="254"/>
    <x v="3"/>
    <n v="0"/>
    <n v="0"/>
    <n v="0"/>
    <n v="0"/>
    <n v="0"/>
    <n v="0"/>
    <n v="0"/>
  </r>
  <r>
    <x v="33"/>
    <x v="255"/>
    <x v="3"/>
    <n v="0"/>
    <n v="0"/>
    <n v="0"/>
    <n v="0"/>
    <n v="0"/>
    <n v="0"/>
    <n v="0"/>
  </r>
  <r>
    <x v="33"/>
    <x v="256"/>
    <x v="3"/>
    <n v="0"/>
    <n v="0"/>
    <n v="0"/>
    <n v="0"/>
    <n v="0"/>
    <n v="0"/>
    <n v="0"/>
  </r>
  <r>
    <x v="33"/>
    <x v="257"/>
    <x v="3"/>
    <n v="0"/>
    <n v="0"/>
    <n v="0"/>
    <n v="0"/>
    <n v="0"/>
    <n v="0"/>
    <n v="0"/>
  </r>
  <r>
    <x v="0"/>
    <x v="0"/>
    <x v="4"/>
    <n v="5"/>
    <n v="11"/>
    <n v="88"/>
    <n v="6.25"/>
    <n v="13.75"/>
    <n v="108"/>
    <n v="108"/>
  </r>
  <r>
    <x v="0"/>
    <x v="1"/>
    <x v="4"/>
    <n v="5"/>
    <n v="13"/>
    <n v="67"/>
    <n v="6.25"/>
    <n v="16.25"/>
    <n v="83.666666666666657"/>
    <n v="83.666666666666657"/>
  </r>
  <r>
    <x v="0"/>
    <x v="2"/>
    <x v="4"/>
    <n v="5"/>
    <n v="23"/>
    <n v="77"/>
    <n v="6.25"/>
    <n v="28.75"/>
    <n v="96.230769230769226"/>
    <n v="96.230769230769226"/>
  </r>
  <r>
    <x v="0"/>
    <x v="3"/>
    <x v="4"/>
    <n v="5"/>
    <n v="26"/>
    <n v="100"/>
    <n v="6.25"/>
    <n v="32.5"/>
    <n v="120"/>
    <n v="120"/>
  </r>
  <r>
    <x v="0"/>
    <x v="4"/>
    <x v="4"/>
    <n v="5"/>
    <n v="11"/>
    <n v="70"/>
    <n v="6.25"/>
    <n v="13.75"/>
    <n v="87.435897435897431"/>
    <n v="87.435897435897431"/>
  </r>
  <r>
    <x v="0"/>
    <x v="5"/>
    <x v="4"/>
    <n v="8"/>
    <n v="19"/>
    <n v="62"/>
    <n v="10"/>
    <n v="23.75"/>
    <n v="77.384615384615387"/>
    <n v="77.384615384615387"/>
  </r>
  <r>
    <x v="0"/>
    <x v="6"/>
    <x v="4"/>
    <n v="5"/>
    <n v="10"/>
    <n v="82"/>
    <n v="6.25"/>
    <n v="12.5"/>
    <n v="102"/>
    <n v="102"/>
  </r>
  <r>
    <x v="0"/>
    <x v="7"/>
    <x v="4"/>
    <n v="5"/>
    <n v="28"/>
    <n v="66"/>
    <n v="6.25"/>
    <n v="35"/>
    <n v="82.410256410256409"/>
    <n v="82.410256410256409"/>
  </r>
  <r>
    <x v="0"/>
    <x v="8"/>
    <x v="4"/>
    <n v="7"/>
    <n v="18"/>
    <n v="62"/>
    <n v="8.75"/>
    <n v="22.5"/>
    <n v="77.384615384615387"/>
    <n v="77.384615384615387"/>
  </r>
  <r>
    <x v="0"/>
    <x v="9"/>
    <x v="4"/>
    <n v="10"/>
    <n v="22"/>
    <n v="73"/>
    <n v="12.5"/>
    <n v="27.5"/>
    <n v="91.205128205128204"/>
    <n v="91.205128205128204"/>
  </r>
  <r>
    <x v="0"/>
    <x v="10"/>
    <x v="4"/>
    <n v="5"/>
    <n v="11"/>
    <n v="62"/>
    <n v="6.25"/>
    <n v="13.75"/>
    <n v="77.384615384615387"/>
    <n v="77.384615384615387"/>
  </r>
  <r>
    <x v="0"/>
    <x v="11"/>
    <x v="4"/>
    <n v="6"/>
    <n v="37"/>
    <n v="110"/>
    <n v="7.5"/>
    <n v="46.25"/>
    <n v="130"/>
    <n v="130"/>
  </r>
  <r>
    <x v="0"/>
    <x v="12"/>
    <x v="4"/>
    <n v="9"/>
    <n v="19"/>
    <n v="61"/>
    <n v="11.25"/>
    <n v="23.75"/>
    <n v="76.128205128205124"/>
    <n v="76.128205128205124"/>
  </r>
  <r>
    <x v="0"/>
    <x v="13"/>
    <x v="4"/>
    <n v="4"/>
    <n v="7"/>
    <n v="91"/>
    <n v="5"/>
    <n v="8.75"/>
    <n v="111"/>
    <n v="111"/>
  </r>
  <r>
    <x v="1"/>
    <x v="14"/>
    <x v="4"/>
    <n v="4"/>
    <n v="4"/>
    <n v="70"/>
    <n v="5"/>
    <n v="5"/>
    <n v="87.435897435897431"/>
    <n v="87.435897435897431"/>
  </r>
  <r>
    <x v="1"/>
    <x v="15"/>
    <x v="4"/>
    <n v="7"/>
    <n v="14"/>
    <n v="46"/>
    <n v="8.75"/>
    <n v="17.5"/>
    <n v="57.282051282051285"/>
    <n v="57.282051282051285"/>
  </r>
  <r>
    <x v="2"/>
    <x v="16"/>
    <x v="4"/>
    <n v="6"/>
    <n v="12"/>
    <n v="69"/>
    <n v="7.5"/>
    <n v="15"/>
    <n v="86.179487179487182"/>
    <n v="86.179487179487182"/>
  </r>
  <r>
    <x v="2"/>
    <x v="17"/>
    <x v="4"/>
    <n v="7"/>
    <n v="15"/>
    <n v="109"/>
    <n v="8.75"/>
    <n v="18.75"/>
    <n v="129"/>
    <n v="129"/>
  </r>
  <r>
    <x v="2"/>
    <x v="18"/>
    <x v="4"/>
    <n v="7"/>
    <n v="14"/>
    <n v="124"/>
    <n v="8.75"/>
    <n v="17.5"/>
    <n v="144"/>
    <n v="144"/>
  </r>
  <r>
    <x v="2"/>
    <x v="19"/>
    <x v="4"/>
    <n v="7"/>
    <n v="14"/>
    <n v="97"/>
    <n v="8.75"/>
    <n v="17.5"/>
    <n v="117"/>
    <n v="117"/>
  </r>
  <r>
    <x v="2"/>
    <x v="20"/>
    <x v="4"/>
    <n v="6"/>
    <n v="14"/>
    <n v="78"/>
    <n v="7.5"/>
    <n v="17.5"/>
    <n v="97.487179487179489"/>
    <n v="97.487179487179489"/>
  </r>
  <r>
    <x v="2"/>
    <x v="21"/>
    <x v="4"/>
    <n v="7"/>
    <n v="15"/>
    <n v="115"/>
    <n v="8.75"/>
    <n v="18.75"/>
    <n v="135"/>
    <n v="135"/>
  </r>
  <r>
    <x v="2"/>
    <x v="22"/>
    <x v="4"/>
    <n v="8"/>
    <n v="15"/>
    <n v="137"/>
    <n v="10"/>
    <n v="18.75"/>
    <n v="157"/>
    <n v="157"/>
  </r>
  <r>
    <x v="2"/>
    <x v="23"/>
    <x v="4"/>
    <n v="6"/>
    <n v="15"/>
    <n v="120"/>
    <n v="7.5"/>
    <n v="18.75"/>
    <n v="140"/>
    <n v="140"/>
  </r>
  <r>
    <x v="2"/>
    <x v="24"/>
    <x v="4"/>
    <n v="6"/>
    <n v="13"/>
    <n v="70"/>
    <n v="7.5"/>
    <n v="16.25"/>
    <n v="87.435897435897431"/>
    <n v="87.435897435897431"/>
  </r>
  <r>
    <x v="2"/>
    <x v="25"/>
    <x v="4"/>
    <n v="6"/>
    <n v="13"/>
    <n v="72"/>
    <n v="7.5"/>
    <n v="16.25"/>
    <n v="89.948717948717956"/>
    <n v="89.948717948717956"/>
  </r>
  <r>
    <x v="2"/>
    <x v="26"/>
    <x v="4"/>
    <n v="7"/>
    <n v="14"/>
    <n v="90"/>
    <n v="8.75"/>
    <n v="17.5"/>
    <n v="110"/>
    <n v="110"/>
  </r>
  <r>
    <x v="2"/>
    <x v="27"/>
    <x v="4"/>
    <n v="7"/>
    <n v="15"/>
    <n v="119"/>
    <n v="8.75"/>
    <n v="18.75"/>
    <n v="139"/>
    <n v="139"/>
  </r>
  <r>
    <x v="2"/>
    <x v="28"/>
    <x v="4"/>
    <n v="0"/>
    <n v="0"/>
    <n v="0"/>
    <n v="0"/>
    <n v="0"/>
    <n v="0"/>
    <n v="0"/>
  </r>
  <r>
    <x v="3"/>
    <x v="29"/>
    <x v="4"/>
    <n v="2"/>
    <n v="25"/>
    <n v="85"/>
    <n v="2.5"/>
    <n v="31.25"/>
    <n v="105"/>
    <n v="105"/>
  </r>
  <r>
    <x v="4"/>
    <x v="30"/>
    <x v="4"/>
    <n v="9"/>
    <n v="23"/>
    <n v="109"/>
    <n v="11.25"/>
    <n v="28.75"/>
    <n v="129"/>
    <n v="129"/>
  </r>
  <r>
    <x v="5"/>
    <x v="31"/>
    <x v="4"/>
    <n v="6"/>
    <n v="22"/>
    <n v="99"/>
    <n v="7.5"/>
    <n v="27.5"/>
    <n v="119"/>
    <n v="119"/>
  </r>
  <r>
    <x v="5"/>
    <x v="32"/>
    <x v="4"/>
    <n v="12"/>
    <n v="18"/>
    <n v="66"/>
    <n v="15"/>
    <n v="22.5"/>
    <n v="82.410256410256409"/>
    <n v="82.410256410256409"/>
  </r>
  <r>
    <x v="5"/>
    <x v="33"/>
    <x v="4"/>
    <n v="13"/>
    <n v="36"/>
    <n v="188"/>
    <n v="16.25"/>
    <n v="45"/>
    <n v="208"/>
    <n v="208"/>
  </r>
  <r>
    <x v="5"/>
    <x v="34"/>
    <x v="4"/>
    <n v="16"/>
    <n v="27"/>
    <n v="89"/>
    <n v="20"/>
    <n v="33.75"/>
    <n v="109"/>
    <n v="109"/>
  </r>
  <r>
    <x v="6"/>
    <x v="35"/>
    <x v="4"/>
    <n v="14"/>
    <n v="25"/>
    <n v="83"/>
    <n v="17.5"/>
    <n v="31.25"/>
    <n v="103"/>
    <n v="103"/>
  </r>
  <r>
    <x v="7"/>
    <x v="36"/>
    <x v="4"/>
    <n v="4"/>
    <n v="9"/>
    <n v="62"/>
    <n v="5"/>
    <n v="11.25"/>
    <n v="77.384615384615387"/>
    <n v="77.384615384615387"/>
  </r>
  <r>
    <x v="8"/>
    <x v="37"/>
    <x v="4"/>
    <n v="4"/>
    <n v="9"/>
    <n v="52"/>
    <n v="5"/>
    <n v="11.25"/>
    <n v="64.820512820512818"/>
    <n v="64.820512820512818"/>
  </r>
  <r>
    <x v="9"/>
    <x v="38"/>
    <x v="4"/>
    <n v="4"/>
    <n v="9"/>
    <n v="54"/>
    <n v="5"/>
    <n v="11.25"/>
    <n v="67.333333333333329"/>
    <n v="67.333333333333329"/>
  </r>
  <r>
    <x v="9"/>
    <x v="39"/>
    <x v="4"/>
    <n v="4"/>
    <n v="8"/>
    <n v="49"/>
    <n v="5"/>
    <n v="10"/>
    <n v="61.051282051282051"/>
    <n v="61.051282051282051"/>
  </r>
  <r>
    <x v="9"/>
    <x v="40"/>
    <x v="4"/>
    <n v="4"/>
    <n v="9"/>
    <n v="56"/>
    <n v="5"/>
    <n v="11.25"/>
    <n v="69.84615384615384"/>
    <n v="69.84615384615384"/>
  </r>
  <r>
    <x v="9"/>
    <x v="41"/>
    <x v="4"/>
    <n v="0"/>
    <n v="0"/>
    <n v="0"/>
    <n v="0"/>
    <n v="0"/>
    <n v="0"/>
    <n v="0"/>
  </r>
  <r>
    <x v="9"/>
    <x v="42"/>
    <x v="4"/>
    <n v="4"/>
    <n v="9"/>
    <n v="52"/>
    <n v="5"/>
    <n v="11.25"/>
    <n v="64.820512820512818"/>
    <n v="64.820512820512818"/>
  </r>
  <r>
    <x v="9"/>
    <x v="43"/>
    <x v="4"/>
    <n v="4"/>
    <n v="10"/>
    <n v="60"/>
    <n v="5"/>
    <n v="12.5"/>
    <n v="74.871794871794876"/>
    <n v="74.871794871794876"/>
  </r>
  <r>
    <x v="9"/>
    <x v="44"/>
    <x v="4"/>
    <n v="9"/>
    <n v="10"/>
    <n v="56"/>
    <n v="11.25"/>
    <n v="12.5"/>
    <n v="69.84615384615384"/>
    <n v="69.84615384615384"/>
  </r>
  <r>
    <x v="9"/>
    <x v="45"/>
    <x v="4"/>
    <n v="4"/>
    <n v="9"/>
    <n v="59"/>
    <n v="5"/>
    <n v="11.25"/>
    <n v="73.615384615384613"/>
    <n v="73.615384615384613"/>
  </r>
  <r>
    <x v="9"/>
    <x v="46"/>
    <x v="4"/>
    <n v="6"/>
    <n v="9"/>
    <n v="74"/>
    <n v="7.5"/>
    <n v="11.25"/>
    <n v="92.461538461538453"/>
    <n v="92.461538461538453"/>
  </r>
  <r>
    <x v="9"/>
    <x v="47"/>
    <x v="4"/>
    <n v="5"/>
    <n v="13"/>
    <n v="52"/>
    <n v="6.25"/>
    <n v="16.25"/>
    <n v="64.820512820512818"/>
    <n v="64.820512820512818"/>
  </r>
  <r>
    <x v="9"/>
    <x v="48"/>
    <x v="4"/>
    <n v="4"/>
    <n v="9"/>
    <n v="51"/>
    <n v="5"/>
    <n v="11.25"/>
    <n v="63.564102564102562"/>
    <n v="63.564102564102562"/>
  </r>
  <r>
    <x v="9"/>
    <x v="49"/>
    <x v="4"/>
    <n v="4"/>
    <n v="9"/>
    <n v="47"/>
    <n v="5"/>
    <n v="11.25"/>
    <n v="58.53846153846154"/>
    <n v="58.53846153846154"/>
  </r>
  <r>
    <x v="9"/>
    <x v="50"/>
    <x v="4"/>
    <n v="4"/>
    <n v="9"/>
    <n v="54"/>
    <n v="5"/>
    <n v="11.25"/>
    <n v="67.333333333333329"/>
    <n v="67.333333333333329"/>
  </r>
  <r>
    <x v="9"/>
    <x v="51"/>
    <x v="4"/>
    <n v="4"/>
    <n v="9"/>
    <n v="52"/>
    <n v="5"/>
    <n v="11.25"/>
    <n v="64.820512820512818"/>
    <n v="64.820512820512818"/>
  </r>
  <r>
    <x v="9"/>
    <x v="52"/>
    <x v="4"/>
    <n v="8"/>
    <n v="15"/>
    <n v="50"/>
    <n v="10"/>
    <n v="18.75"/>
    <n v="62.307692307692307"/>
    <n v="62.307692307692307"/>
  </r>
  <r>
    <x v="9"/>
    <x v="53"/>
    <x v="4"/>
    <n v="13"/>
    <n v="21"/>
    <n v="89"/>
    <n v="16.25"/>
    <n v="26.25"/>
    <n v="109"/>
    <n v="109"/>
  </r>
  <r>
    <x v="9"/>
    <x v="54"/>
    <x v="4"/>
    <n v="15"/>
    <n v="21"/>
    <n v="88"/>
    <n v="18.75"/>
    <n v="26.25"/>
    <n v="108"/>
    <n v="108"/>
  </r>
  <r>
    <x v="10"/>
    <x v="55"/>
    <x v="4"/>
    <n v="13"/>
    <n v="20"/>
    <n v="84"/>
    <n v="16.25"/>
    <n v="25"/>
    <n v="104"/>
    <n v="104"/>
  </r>
  <r>
    <x v="10"/>
    <x v="56"/>
    <x v="4"/>
    <n v="13"/>
    <n v="19"/>
    <n v="83"/>
    <n v="16.25"/>
    <n v="23.75"/>
    <n v="103"/>
    <n v="103"/>
  </r>
  <r>
    <x v="10"/>
    <x v="57"/>
    <x v="4"/>
    <n v="14"/>
    <n v="20"/>
    <n v="89"/>
    <n v="17.5"/>
    <n v="25"/>
    <n v="109"/>
    <n v="109"/>
  </r>
  <r>
    <x v="10"/>
    <x v="58"/>
    <x v="4"/>
    <n v="14"/>
    <n v="20"/>
    <n v="87"/>
    <n v="17.5"/>
    <n v="25"/>
    <n v="107"/>
    <n v="107"/>
  </r>
  <r>
    <x v="10"/>
    <x v="59"/>
    <x v="4"/>
    <n v="13"/>
    <n v="21"/>
    <n v="88"/>
    <n v="16.25"/>
    <n v="26.25"/>
    <n v="108"/>
    <n v="108"/>
  </r>
  <r>
    <x v="10"/>
    <x v="60"/>
    <x v="4"/>
    <n v="15"/>
    <n v="74"/>
    <n v="105"/>
    <n v="18.75"/>
    <n v="92.461538461538453"/>
    <n v="125"/>
    <n v="125"/>
  </r>
  <r>
    <x v="10"/>
    <x v="61"/>
    <x v="4"/>
    <n v="0"/>
    <n v="0"/>
    <n v="0"/>
    <n v="0"/>
    <n v="0"/>
    <n v="0"/>
    <n v="0"/>
  </r>
  <r>
    <x v="11"/>
    <x v="62"/>
    <x v="4"/>
    <n v="0"/>
    <n v="0"/>
    <n v="0"/>
    <n v="0"/>
    <n v="0"/>
    <n v="0"/>
    <n v="0"/>
  </r>
  <r>
    <x v="11"/>
    <x v="63"/>
    <x v="4"/>
    <n v="2"/>
    <n v="20"/>
    <n v="101"/>
    <n v="2.5"/>
    <n v="25"/>
    <n v="121"/>
    <n v="121"/>
  </r>
  <r>
    <x v="11"/>
    <x v="64"/>
    <x v="4"/>
    <n v="2"/>
    <n v="15"/>
    <n v="105"/>
    <n v="2.5"/>
    <n v="18.75"/>
    <n v="125"/>
    <n v="125"/>
  </r>
  <r>
    <x v="12"/>
    <x v="65"/>
    <x v="4"/>
    <n v="2"/>
    <n v="10"/>
    <n v="37"/>
    <n v="2.5"/>
    <n v="12.5"/>
    <n v="46.25"/>
    <n v="46.25"/>
  </r>
  <r>
    <x v="12"/>
    <x v="66"/>
    <x v="4"/>
    <n v="3"/>
    <n v="15"/>
    <n v="118"/>
    <n v="3.75"/>
    <n v="18.75"/>
    <n v="138"/>
    <n v="138"/>
  </r>
  <r>
    <x v="12"/>
    <x v="67"/>
    <x v="4"/>
    <n v="2"/>
    <n v="10"/>
    <n v="46"/>
    <n v="2.5"/>
    <n v="12.5"/>
    <n v="57.282051282051285"/>
    <n v="57.282051282051285"/>
  </r>
  <r>
    <x v="12"/>
    <x v="68"/>
    <x v="4"/>
    <n v="2"/>
    <n v="22"/>
    <n v="89"/>
    <n v="2.5"/>
    <n v="27.5"/>
    <n v="109"/>
    <n v="109"/>
  </r>
  <r>
    <x v="12"/>
    <x v="69"/>
    <x v="4"/>
    <n v="3"/>
    <n v="15"/>
    <n v="117"/>
    <n v="3.75"/>
    <n v="18.75"/>
    <n v="137"/>
    <n v="137"/>
  </r>
  <r>
    <x v="12"/>
    <x v="70"/>
    <x v="4"/>
    <n v="2"/>
    <n v="12"/>
    <n v="61"/>
    <n v="2.5"/>
    <n v="15"/>
    <n v="76.128205128205124"/>
    <n v="76.128205128205124"/>
  </r>
  <r>
    <x v="12"/>
    <x v="71"/>
    <x v="4"/>
    <n v="4"/>
    <n v="13"/>
    <n v="55"/>
    <n v="5"/>
    <n v="16.25"/>
    <n v="68.589743589743591"/>
    <n v="68.589743589743591"/>
  </r>
  <r>
    <x v="12"/>
    <x v="72"/>
    <x v="4"/>
    <n v="2"/>
    <n v="13"/>
    <n v="83"/>
    <n v="2.5"/>
    <n v="16.25"/>
    <n v="103"/>
    <n v="103"/>
  </r>
  <r>
    <x v="12"/>
    <x v="73"/>
    <x v="4"/>
    <n v="2"/>
    <n v="6"/>
    <n v="80"/>
    <n v="2.5"/>
    <n v="7.5"/>
    <n v="100"/>
    <n v="100"/>
  </r>
  <r>
    <x v="12"/>
    <x v="74"/>
    <x v="4"/>
    <n v="4"/>
    <n v="17"/>
    <n v="125"/>
    <n v="5"/>
    <n v="21.25"/>
    <n v="145"/>
    <n v="145"/>
  </r>
  <r>
    <x v="12"/>
    <x v="75"/>
    <x v="4"/>
    <n v="12"/>
    <n v="37"/>
    <n v="168"/>
    <n v="15"/>
    <n v="46.25"/>
    <n v="188"/>
    <n v="188"/>
  </r>
  <r>
    <x v="13"/>
    <x v="76"/>
    <x v="4"/>
    <n v="35"/>
    <n v="45"/>
    <n v="134"/>
    <n v="43.75"/>
    <n v="56.025641025641022"/>
    <n v="154"/>
    <n v="154"/>
  </r>
  <r>
    <x v="14"/>
    <x v="77"/>
    <x v="4"/>
    <n v="13"/>
    <n v="38"/>
    <n v="231"/>
    <n v="16.25"/>
    <n v="47.5"/>
    <n v="251"/>
    <n v="251"/>
  </r>
  <r>
    <x v="14"/>
    <x v="78"/>
    <x v="4"/>
    <n v="19"/>
    <n v="36"/>
    <n v="220"/>
    <n v="23.75"/>
    <n v="45"/>
    <n v="240"/>
    <n v="240"/>
  </r>
  <r>
    <x v="14"/>
    <x v="79"/>
    <x v="4"/>
    <n v="36"/>
    <n v="45"/>
    <n v="142"/>
    <n v="45"/>
    <n v="56.025641025641022"/>
    <n v="162"/>
    <n v="162"/>
  </r>
  <r>
    <x v="14"/>
    <x v="80"/>
    <x v="4"/>
    <n v="12"/>
    <n v="37"/>
    <n v="75"/>
    <n v="15"/>
    <n v="46.25"/>
    <n v="93.717948717948715"/>
    <n v="93.717948717948715"/>
  </r>
  <r>
    <x v="14"/>
    <x v="81"/>
    <x v="4"/>
    <n v="0"/>
    <n v="0"/>
    <n v="0"/>
    <n v="0"/>
    <n v="0"/>
    <n v="0"/>
    <n v="0"/>
  </r>
  <r>
    <x v="14"/>
    <x v="82"/>
    <x v="4"/>
    <n v="18"/>
    <n v="23"/>
    <n v="111"/>
    <n v="22.5"/>
    <n v="28.75"/>
    <n v="131"/>
    <n v="131"/>
  </r>
  <r>
    <x v="14"/>
    <x v="83"/>
    <x v="4"/>
    <n v="0"/>
    <n v="0"/>
    <n v="0"/>
    <n v="0"/>
    <n v="0"/>
    <n v="0"/>
    <n v="0"/>
  </r>
  <r>
    <x v="14"/>
    <x v="84"/>
    <x v="4"/>
    <n v="2"/>
    <n v="15"/>
    <n v="64"/>
    <n v="2.5"/>
    <n v="18.75"/>
    <n v="79.897435897435898"/>
    <n v="79.897435897435898"/>
  </r>
  <r>
    <x v="15"/>
    <x v="85"/>
    <x v="4"/>
    <n v="2"/>
    <n v="16"/>
    <n v="99"/>
    <n v="2.5"/>
    <n v="20"/>
    <n v="119"/>
    <n v="119"/>
  </r>
  <r>
    <x v="15"/>
    <x v="86"/>
    <x v="4"/>
    <n v="3"/>
    <n v="5"/>
    <n v="47"/>
    <n v="3.75"/>
    <n v="6.25"/>
    <n v="58.53846153846154"/>
    <n v="58.53846153846154"/>
  </r>
  <r>
    <x v="15"/>
    <x v="87"/>
    <x v="4"/>
    <n v="4"/>
    <n v="8"/>
    <n v="109"/>
    <n v="5"/>
    <n v="10"/>
    <n v="129"/>
    <n v="129"/>
  </r>
  <r>
    <x v="15"/>
    <x v="88"/>
    <x v="4"/>
    <n v="3"/>
    <n v="22"/>
    <n v="95"/>
    <n v="3.75"/>
    <n v="27.5"/>
    <n v="115"/>
    <n v="115"/>
  </r>
  <r>
    <x v="15"/>
    <x v="89"/>
    <x v="4"/>
    <n v="6"/>
    <n v="19"/>
    <n v="25"/>
    <n v="7.5"/>
    <n v="23.75"/>
    <n v="31.25"/>
    <n v="31.25"/>
  </r>
  <r>
    <x v="15"/>
    <x v="90"/>
    <x v="4"/>
    <n v="6"/>
    <n v="22"/>
    <n v="75"/>
    <n v="7.5"/>
    <n v="27.5"/>
    <n v="93.717948717948715"/>
    <n v="93.717948717948715"/>
  </r>
  <r>
    <x v="15"/>
    <x v="91"/>
    <x v="4"/>
    <n v="0"/>
    <n v="0"/>
    <n v="0"/>
    <n v="0"/>
    <n v="0"/>
    <n v="0"/>
    <n v="0"/>
  </r>
  <r>
    <x v="15"/>
    <x v="92"/>
    <x v="4"/>
    <n v="6"/>
    <n v="15"/>
    <n v="75"/>
    <n v="7.5"/>
    <n v="18.75"/>
    <n v="93.717948717948715"/>
    <n v="93.717948717948715"/>
  </r>
  <r>
    <x v="15"/>
    <x v="93"/>
    <x v="4"/>
    <n v="10"/>
    <n v="22"/>
    <n v="42"/>
    <n v="12.5"/>
    <n v="27.5"/>
    <n v="52.256410256410255"/>
    <n v="52.256410256410255"/>
  </r>
  <r>
    <x v="15"/>
    <x v="94"/>
    <x v="4"/>
    <n v="7"/>
    <n v="7"/>
    <n v="36"/>
    <n v="8.75"/>
    <n v="8.75"/>
    <n v="45"/>
    <n v="45"/>
  </r>
  <r>
    <x v="15"/>
    <x v="95"/>
    <x v="4"/>
    <n v="11"/>
    <n v="23"/>
    <n v="48"/>
    <n v="13.75"/>
    <n v="28.75"/>
    <n v="59.794871794871796"/>
    <n v="59.794871794871796"/>
  </r>
  <r>
    <x v="15"/>
    <x v="96"/>
    <x v="4"/>
    <n v="6"/>
    <n v="10"/>
    <n v="92"/>
    <n v="7.5"/>
    <n v="12.5"/>
    <n v="112"/>
    <n v="112"/>
  </r>
  <r>
    <x v="15"/>
    <x v="97"/>
    <x v="4"/>
    <n v="3"/>
    <n v="6"/>
    <n v="36"/>
    <n v="3.75"/>
    <n v="7.5"/>
    <n v="45"/>
    <n v="45"/>
  </r>
  <r>
    <x v="15"/>
    <x v="98"/>
    <x v="4"/>
    <n v="5"/>
    <n v="22"/>
    <n v="134"/>
    <n v="6.25"/>
    <n v="27.5"/>
    <n v="154"/>
    <n v="154"/>
  </r>
  <r>
    <x v="15"/>
    <x v="99"/>
    <x v="4"/>
    <n v="2"/>
    <n v="5"/>
    <n v="45"/>
    <n v="2.5"/>
    <n v="6.25"/>
    <n v="56.025641025641022"/>
    <n v="56.025641025641022"/>
  </r>
  <r>
    <x v="15"/>
    <x v="100"/>
    <x v="4"/>
    <n v="3"/>
    <n v="12"/>
    <n v="41"/>
    <n v="3.75"/>
    <n v="15"/>
    <n v="51"/>
    <n v="51"/>
  </r>
  <r>
    <x v="15"/>
    <x v="101"/>
    <x v="4"/>
    <n v="5"/>
    <n v="10"/>
    <n v="46"/>
    <n v="6.25"/>
    <n v="12.5"/>
    <n v="57.282051282051285"/>
    <n v="57.282051282051285"/>
  </r>
  <r>
    <x v="15"/>
    <x v="102"/>
    <x v="4"/>
    <n v="5"/>
    <n v="21"/>
    <n v="60"/>
    <n v="6.25"/>
    <n v="26.25"/>
    <n v="74.871794871794876"/>
    <n v="74.871794871794876"/>
  </r>
  <r>
    <x v="16"/>
    <x v="103"/>
    <x v="4"/>
    <n v="2"/>
    <n v="24"/>
    <n v="48"/>
    <n v="2.5"/>
    <n v="30"/>
    <n v="59.794871794871796"/>
    <n v="59.794871794871796"/>
  </r>
  <r>
    <x v="16"/>
    <x v="104"/>
    <x v="4"/>
    <n v="2"/>
    <n v="14"/>
    <n v="44"/>
    <n v="2.5"/>
    <n v="17.5"/>
    <n v="54.769230769230766"/>
    <n v="54.769230769230766"/>
  </r>
  <r>
    <x v="16"/>
    <x v="105"/>
    <x v="4"/>
    <n v="2"/>
    <n v="8"/>
    <n v="47"/>
    <n v="2.5"/>
    <n v="10"/>
    <n v="58.53846153846154"/>
    <n v="58.53846153846154"/>
  </r>
  <r>
    <x v="16"/>
    <x v="106"/>
    <x v="4"/>
    <n v="2"/>
    <n v="14"/>
    <n v="25"/>
    <n v="2.5"/>
    <n v="17.5"/>
    <n v="31.25"/>
    <n v="31.25"/>
  </r>
  <r>
    <x v="16"/>
    <x v="107"/>
    <x v="4"/>
    <n v="10"/>
    <n v="25"/>
    <n v="55"/>
    <n v="12.5"/>
    <n v="31.25"/>
    <n v="68.589743589743591"/>
    <n v="68.589743589743591"/>
  </r>
  <r>
    <x v="16"/>
    <x v="108"/>
    <x v="4"/>
    <n v="2"/>
    <n v="8"/>
    <n v="48"/>
    <n v="2.5"/>
    <n v="10"/>
    <n v="59.794871794871796"/>
    <n v="59.794871794871796"/>
  </r>
  <r>
    <x v="16"/>
    <x v="109"/>
    <x v="4"/>
    <n v="2"/>
    <n v="5"/>
    <n v="37"/>
    <n v="2.5"/>
    <n v="6.25"/>
    <n v="46.25"/>
    <n v="46.25"/>
  </r>
  <r>
    <x v="16"/>
    <x v="110"/>
    <x v="4"/>
    <n v="3"/>
    <n v="23"/>
    <n v="158"/>
    <n v="3.75"/>
    <n v="28.75"/>
    <n v="178"/>
    <n v="178"/>
  </r>
  <r>
    <x v="16"/>
    <x v="111"/>
    <x v="4"/>
    <n v="15"/>
    <n v="21"/>
    <n v="90"/>
    <n v="18.75"/>
    <n v="26.25"/>
    <n v="110"/>
    <n v="110"/>
  </r>
  <r>
    <x v="16"/>
    <x v="112"/>
    <x v="4"/>
    <n v="10"/>
    <n v="14"/>
    <n v="125"/>
    <n v="12.5"/>
    <n v="17.5"/>
    <n v="145"/>
    <n v="145"/>
  </r>
  <r>
    <x v="16"/>
    <x v="113"/>
    <x v="4"/>
    <n v="11"/>
    <n v="20"/>
    <n v="97"/>
    <n v="13.75"/>
    <n v="25"/>
    <n v="117"/>
    <n v="117"/>
  </r>
  <r>
    <x v="17"/>
    <x v="114"/>
    <x v="4"/>
    <n v="9"/>
    <n v="28"/>
    <n v="90"/>
    <n v="11.25"/>
    <n v="35"/>
    <n v="110"/>
    <n v="110"/>
  </r>
  <r>
    <x v="17"/>
    <x v="115"/>
    <x v="4"/>
    <n v="21"/>
    <n v="22"/>
    <n v="56"/>
    <n v="26.25"/>
    <n v="27.5"/>
    <n v="69.84615384615384"/>
    <n v="69.84615384615384"/>
  </r>
  <r>
    <x v="17"/>
    <x v="116"/>
    <x v="4"/>
    <n v="2"/>
    <n v="14"/>
    <n v="103"/>
    <n v="2.5"/>
    <n v="17.5"/>
    <n v="123"/>
    <n v="123"/>
  </r>
  <r>
    <x v="17"/>
    <x v="117"/>
    <x v="4"/>
    <n v="0"/>
    <n v="7"/>
    <n v="125"/>
    <n v="0"/>
    <n v="8.75"/>
    <n v="145"/>
    <n v="145"/>
  </r>
  <r>
    <x v="17"/>
    <x v="118"/>
    <x v="4"/>
    <n v="13"/>
    <n v="18"/>
    <n v="90"/>
    <n v="16.25"/>
    <n v="22.5"/>
    <n v="110"/>
    <n v="110"/>
  </r>
  <r>
    <x v="17"/>
    <x v="119"/>
    <x v="4"/>
    <n v="13"/>
    <n v="14"/>
    <n v="93"/>
    <n v="16.25"/>
    <n v="17.5"/>
    <n v="113"/>
    <n v="113"/>
  </r>
  <r>
    <x v="17"/>
    <x v="120"/>
    <x v="4"/>
    <n v="8"/>
    <n v="31"/>
    <n v="85"/>
    <n v="10"/>
    <n v="38.75"/>
    <n v="105"/>
    <n v="105"/>
  </r>
  <r>
    <x v="17"/>
    <x v="121"/>
    <x v="4"/>
    <n v="15"/>
    <n v="23"/>
    <n v="64"/>
    <n v="18.75"/>
    <n v="28.75"/>
    <n v="79.897435897435898"/>
    <n v="79.897435897435898"/>
  </r>
  <r>
    <x v="17"/>
    <x v="122"/>
    <x v="4"/>
    <n v="8"/>
    <n v="18"/>
    <n v="119"/>
    <n v="10"/>
    <n v="22.5"/>
    <n v="139"/>
    <n v="139"/>
  </r>
  <r>
    <x v="17"/>
    <x v="123"/>
    <x v="4"/>
    <n v="7"/>
    <n v="8"/>
    <n v="128"/>
    <n v="8.75"/>
    <n v="10"/>
    <n v="148"/>
    <n v="148"/>
  </r>
  <r>
    <x v="17"/>
    <x v="124"/>
    <x v="4"/>
    <n v="12"/>
    <n v="13"/>
    <n v="108"/>
    <n v="15"/>
    <n v="16.25"/>
    <n v="128"/>
    <n v="128"/>
  </r>
  <r>
    <x v="17"/>
    <x v="125"/>
    <x v="4"/>
    <n v="13"/>
    <n v="40"/>
    <n v="83"/>
    <n v="16.25"/>
    <n v="50"/>
    <n v="103"/>
    <n v="103"/>
  </r>
  <r>
    <x v="17"/>
    <x v="126"/>
    <x v="4"/>
    <n v="0"/>
    <n v="0"/>
    <n v="0"/>
    <n v="0"/>
    <n v="0"/>
    <n v="0"/>
    <n v="0"/>
  </r>
  <r>
    <x v="18"/>
    <x v="127"/>
    <x v="4"/>
    <n v="21"/>
    <n v="55"/>
    <n v="105"/>
    <n v="26.25"/>
    <n v="68.589743589743591"/>
    <n v="125"/>
    <n v="125"/>
  </r>
  <r>
    <x v="18"/>
    <x v="128"/>
    <x v="4"/>
    <n v="5"/>
    <n v="20"/>
    <n v="103"/>
    <n v="6.25"/>
    <n v="25"/>
    <n v="123"/>
    <n v="123"/>
  </r>
  <r>
    <x v="18"/>
    <x v="129"/>
    <x v="4"/>
    <n v="20"/>
    <n v="53"/>
    <n v="104"/>
    <n v="25"/>
    <n v="66.07692307692308"/>
    <n v="124"/>
    <n v="124"/>
  </r>
  <r>
    <x v="18"/>
    <x v="130"/>
    <x v="4"/>
    <n v="12"/>
    <n v="31"/>
    <n v="118"/>
    <n v="15"/>
    <n v="38.75"/>
    <n v="138"/>
    <n v="138"/>
  </r>
  <r>
    <x v="18"/>
    <x v="131"/>
    <x v="4"/>
    <n v="21"/>
    <n v="38"/>
    <n v="97"/>
    <n v="26.25"/>
    <n v="47.5"/>
    <n v="117"/>
    <n v="117"/>
  </r>
  <r>
    <x v="18"/>
    <x v="132"/>
    <x v="4"/>
    <n v="5"/>
    <n v="15"/>
    <n v="78"/>
    <n v="6.25"/>
    <n v="18.75"/>
    <n v="97.487179487179489"/>
    <n v="97.487179487179489"/>
  </r>
  <r>
    <x v="18"/>
    <x v="133"/>
    <x v="4"/>
    <n v="11"/>
    <n v="11"/>
    <n v="163"/>
    <n v="13.75"/>
    <n v="13.75"/>
    <n v="183"/>
    <n v="183"/>
  </r>
  <r>
    <x v="18"/>
    <x v="134"/>
    <x v="4"/>
    <n v="0"/>
    <n v="0"/>
    <n v="0"/>
    <n v="0"/>
    <n v="0"/>
    <n v="0"/>
    <n v="0"/>
  </r>
  <r>
    <x v="18"/>
    <x v="135"/>
    <x v="4"/>
    <n v="4"/>
    <n v="25"/>
    <n v="107"/>
    <n v="5"/>
    <n v="31.25"/>
    <n v="127"/>
    <n v="127"/>
  </r>
  <r>
    <x v="18"/>
    <x v="136"/>
    <x v="4"/>
    <n v="10"/>
    <n v="25"/>
    <n v="90"/>
    <n v="12.5"/>
    <n v="31.25"/>
    <n v="110"/>
    <n v="110"/>
  </r>
  <r>
    <x v="18"/>
    <x v="137"/>
    <x v="4"/>
    <n v="50"/>
    <n v="48"/>
    <n v="167"/>
    <n v="62.307692307692307"/>
    <n v="59.794871794871796"/>
    <n v="187"/>
    <n v="187"/>
  </r>
  <r>
    <x v="18"/>
    <x v="138"/>
    <x v="4"/>
    <n v="15"/>
    <n v="23"/>
    <n v="78"/>
    <n v="18.75"/>
    <n v="28.75"/>
    <n v="97.487179487179489"/>
    <n v="97.487179487179489"/>
  </r>
  <r>
    <x v="18"/>
    <x v="139"/>
    <x v="4"/>
    <n v="18"/>
    <n v="42"/>
    <n v="125"/>
    <n v="22.5"/>
    <n v="52.256410256410255"/>
    <n v="145"/>
    <n v="145"/>
  </r>
  <r>
    <x v="18"/>
    <x v="140"/>
    <x v="4"/>
    <n v="23"/>
    <n v="52"/>
    <n v="102"/>
    <n v="28.75"/>
    <n v="64.820512820512818"/>
    <n v="122"/>
    <n v="122"/>
  </r>
  <r>
    <x v="18"/>
    <x v="141"/>
    <x v="4"/>
    <n v="23"/>
    <n v="62"/>
    <n v="99"/>
    <n v="28.75"/>
    <n v="77.384615384615387"/>
    <n v="119"/>
    <n v="119"/>
  </r>
  <r>
    <x v="18"/>
    <x v="142"/>
    <x v="4"/>
    <n v="0"/>
    <n v="0"/>
    <n v="0"/>
    <n v="0"/>
    <n v="0"/>
    <n v="0"/>
    <n v="0"/>
  </r>
  <r>
    <x v="18"/>
    <x v="143"/>
    <x v="4"/>
    <n v="11"/>
    <n v="41"/>
    <n v="77"/>
    <n v="13.75"/>
    <n v="51"/>
    <n v="96.230769230769226"/>
    <n v="96.230769230769226"/>
  </r>
  <r>
    <x v="18"/>
    <x v="144"/>
    <x v="4"/>
    <n v="13"/>
    <n v="35"/>
    <n v="74"/>
    <n v="16.25"/>
    <n v="43.75"/>
    <n v="92.461538461538453"/>
    <n v="92.461538461538453"/>
  </r>
  <r>
    <x v="18"/>
    <x v="145"/>
    <x v="4"/>
    <n v="0"/>
    <n v="0"/>
    <n v="0"/>
    <n v="0"/>
    <n v="0"/>
    <n v="0"/>
    <n v="0"/>
  </r>
  <r>
    <x v="18"/>
    <x v="146"/>
    <x v="4"/>
    <n v="28"/>
    <n v="58"/>
    <n v="117"/>
    <n v="35"/>
    <n v="72.358974358974365"/>
    <n v="137"/>
    <n v="137"/>
  </r>
  <r>
    <x v="18"/>
    <x v="147"/>
    <x v="4"/>
    <n v="22"/>
    <n v="56"/>
    <n v="107"/>
    <n v="27.5"/>
    <n v="69.84615384615384"/>
    <n v="127"/>
    <n v="127"/>
  </r>
  <r>
    <x v="18"/>
    <x v="148"/>
    <x v="4"/>
    <n v="0"/>
    <n v="0"/>
    <n v="0"/>
    <n v="0"/>
    <n v="0"/>
    <n v="0"/>
    <n v="0"/>
  </r>
  <r>
    <x v="18"/>
    <x v="149"/>
    <x v="4"/>
    <n v="25"/>
    <n v="13"/>
    <n v="122"/>
    <n v="31.25"/>
    <n v="16.25"/>
    <n v="142"/>
    <n v="142"/>
  </r>
  <r>
    <x v="18"/>
    <x v="150"/>
    <x v="4"/>
    <n v="2"/>
    <n v="11"/>
    <n v="36"/>
    <n v="2.5"/>
    <n v="13.75"/>
    <n v="45"/>
    <n v="45"/>
  </r>
  <r>
    <x v="18"/>
    <x v="151"/>
    <x v="4"/>
    <n v="2"/>
    <n v="5"/>
    <n v="36"/>
    <n v="2.5"/>
    <n v="6.25"/>
    <n v="45"/>
    <n v="45"/>
  </r>
  <r>
    <x v="19"/>
    <x v="152"/>
    <x v="4"/>
    <n v="2"/>
    <n v="10"/>
    <n v="26"/>
    <n v="2.5"/>
    <n v="12.5"/>
    <n v="32.5"/>
    <n v="32.5"/>
  </r>
  <r>
    <x v="20"/>
    <x v="153"/>
    <x v="4"/>
    <n v="2"/>
    <n v="13"/>
    <n v="59"/>
    <n v="2.5"/>
    <n v="16.25"/>
    <n v="73.615384615384613"/>
    <n v="73.615384615384613"/>
  </r>
  <r>
    <x v="20"/>
    <x v="154"/>
    <x v="4"/>
    <n v="2"/>
    <n v="5"/>
    <n v="30"/>
    <n v="2.5"/>
    <n v="6.25"/>
    <n v="37.5"/>
    <n v="37.5"/>
  </r>
  <r>
    <x v="20"/>
    <x v="155"/>
    <x v="4"/>
    <n v="2"/>
    <n v="13"/>
    <n v="84"/>
    <n v="2.5"/>
    <n v="16.25"/>
    <n v="104"/>
    <n v="104"/>
  </r>
  <r>
    <x v="20"/>
    <x v="156"/>
    <x v="4"/>
    <n v="2"/>
    <n v="8"/>
    <n v="44"/>
    <n v="2.5"/>
    <n v="10"/>
    <n v="54.769230769230766"/>
    <n v="54.769230769230766"/>
  </r>
  <r>
    <x v="20"/>
    <x v="157"/>
    <x v="4"/>
    <n v="2"/>
    <n v="5"/>
    <n v="34"/>
    <n v="2.5"/>
    <n v="6.25"/>
    <n v="42.5"/>
    <n v="42.5"/>
  </r>
  <r>
    <x v="20"/>
    <x v="158"/>
    <x v="4"/>
    <n v="2"/>
    <n v="5"/>
    <n v="33"/>
    <n v="2.5"/>
    <n v="6.25"/>
    <n v="41.25"/>
    <n v="41.25"/>
  </r>
  <r>
    <x v="20"/>
    <x v="159"/>
    <x v="4"/>
    <n v="2"/>
    <n v="5"/>
    <n v="42"/>
    <n v="2.5"/>
    <n v="6.25"/>
    <n v="52.256410256410255"/>
    <n v="52.256410256410255"/>
  </r>
  <r>
    <x v="21"/>
    <x v="160"/>
    <x v="4"/>
    <n v="2"/>
    <n v="8"/>
    <n v="122"/>
    <n v="2.5"/>
    <n v="10"/>
    <n v="142"/>
    <n v="142"/>
  </r>
  <r>
    <x v="21"/>
    <x v="161"/>
    <x v="4"/>
    <n v="2"/>
    <n v="5"/>
    <n v="93"/>
    <n v="2.5"/>
    <n v="6.25"/>
    <n v="113"/>
    <n v="113"/>
  </r>
  <r>
    <x v="21"/>
    <x v="162"/>
    <x v="4"/>
    <n v="10"/>
    <n v="24"/>
    <n v="102"/>
    <n v="12.5"/>
    <n v="30"/>
    <n v="122"/>
    <n v="122"/>
  </r>
  <r>
    <x v="21"/>
    <x v="163"/>
    <x v="4"/>
    <n v="4"/>
    <n v="12"/>
    <n v="82"/>
    <n v="5"/>
    <n v="15"/>
    <n v="102"/>
    <n v="102"/>
  </r>
  <r>
    <x v="22"/>
    <x v="164"/>
    <x v="4"/>
    <n v="2"/>
    <n v="18"/>
    <n v="54"/>
    <n v="2.5"/>
    <n v="22.5"/>
    <n v="67.333333333333329"/>
    <n v="67.333333333333329"/>
  </r>
  <r>
    <x v="22"/>
    <x v="165"/>
    <x v="4"/>
    <n v="2"/>
    <n v="17"/>
    <n v="81"/>
    <n v="2.5"/>
    <n v="21.25"/>
    <n v="101"/>
    <n v="101"/>
  </r>
  <r>
    <x v="23"/>
    <x v="166"/>
    <x v="4"/>
    <n v="3"/>
    <n v="30"/>
    <n v="81"/>
    <n v="3.75"/>
    <n v="37.5"/>
    <n v="101"/>
    <n v="101"/>
  </r>
  <r>
    <x v="23"/>
    <x v="167"/>
    <x v="4"/>
    <n v="0"/>
    <n v="0"/>
    <n v="0"/>
    <n v="0"/>
    <n v="0"/>
    <n v="0"/>
    <n v="0"/>
  </r>
  <r>
    <x v="23"/>
    <x v="168"/>
    <x v="4"/>
    <n v="2"/>
    <n v="10"/>
    <n v="100"/>
    <n v="2.5"/>
    <n v="12.5"/>
    <n v="120"/>
    <n v="120"/>
  </r>
  <r>
    <x v="23"/>
    <x v="169"/>
    <x v="4"/>
    <n v="2"/>
    <n v="13"/>
    <n v="88"/>
    <n v="2.5"/>
    <n v="16.25"/>
    <n v="108"/>
    <n v="108"/>
  </r>
  <r>
    <x v="23"/>
    <x v="170"/>
    <x v="4"/>
    <n v="15"/>
    <n v="13"/>
    <n v="108"/>
    <n v="18.75"/>
    <n v="16.25"/>
    <n v="128"/>
    <n v="128"/>
  </r>
  <r>
    <x v="23"/>
    <x v="171"/>
    <x v="4"/>
    <n v="2"/>
    <n v="17"/>
    <n v="94"/>
    <n v="2.5"/>
    <n v="21.25"/>
    <n v="114"/>
    <n v="114"/>
  </r>
  <r>
    <x v="23"/>
    <x v="172"/>
    <x v="4"/>
    <n v="4"/>
    <n v="21"/>
    <n v="50"/>
    <n v="5"/>
    <n v="26.25"/>
    <n v="62.307692307692307"/>
    <n v="62.307692307692307"/>
  </r>
  <r>
    <x v="23"/>
    <x v="173"/>
    <x v="4"/>
    <n v="0"/>
    <n v="0"/>
    <n v="0"/>
    <n v="0"/>
    <n v="0"/>
    <n v="0"/>
    <n v="0"/>
  </r>
  <r>
    <x v="23"/>
    <x v="174"/>
    <x v="4"/>
    <n v="8"/>
    <n v="13"/>
    <n v="100"/>
    <n v="10"/>
    <n v="16.25"/>
    <n v="120"/>
    <n v="120"/>
  </r>
  <r>
    <x v="23"/>
    <x v="175"/>
    <x v="4"/>
    <n v="4"/>
    <n v="17"/>
    <n v="77"/>
    <n v="5"/>
    <n v="21.25"/>
    <n v="96.230769230769226"/>
    <n v="96.230769230769226"/>
  </r>
  <r>
    <x v="23"/>
    <x v="176"/>
    <x v="4"/>
    <n v="10"/>
    <n v="25"/>
    <n v="135"/>
    <n v="12.5"/>
    <n v="31.25"/>
    <n v="155"/>
    <n v="155"/>
  </r>
  <r>
    <x v="23"/>
    <x v="177"/>
    <x v="4"/>
    <n v="13"/>
    <n v="9"/>
    <n v="35"/>
    <n v="16.25"/>
    <n v="11.25"/>
    <n v="43.75"/>
    <n v="43.75"/>
  </r>
  <r>
    <x v="23"/>
    <x v="178"/>
    <x v="4"/>
    <n v="11"/>
    <n v="30"/>
    <n v="148"/>
    <n v="13.75"/>
    <n v="37.5"/>
    <n v="168"/>
    <n v="168"/>
  </r>
  <r>
    <x v="23"/>
    <x v="179"/>
    <x v="4"/>
    <n v="0"/>
    <n v="0"/>
    <n v="0"/>
    <n v="0"/>
    <n v="0"/>
    <n v="0"/>
    <n v="0"/>
  </r>
  <r>
    <x v="24"/>
    <x v="180"/>
    <x v="4"/>
    <n v="9"/>
    <n v="23"/>
    <n v="158"/>
    <n v="11.25"/>
    <n v="28.75"/>
    <n v="178"/>
    <n v="178"/>
  </r>
  <r>
    <x v="24"/>
    <x v="181"/>
    <x v="4"/>
    <n v="5"/>
    <n v="15"/>
    <n v="96"/>
    <n v="6.25"/>
    <n v="18.75"/>
    <n v="116"/>
    <n v="116"/>
  </r>
  <r>
    <x v="25"/>
    <x v="182"/>
    <x v="4"/>
    <n v="5"/>
    <n v="13"/>
    <n v="90"/>
    <n v="6.25"/>
    <n v="16.25"/>
    <n v="110"/>
    <n v="110"/>
  </r>
  <r>
    <x v="25"/>
    <x v="183"/>
    <x v="4"/>
    <n v="7"/>
    <n v="36"/>
    <n v="130"/>
    <n v="8.75"/>
    <n v="45"/>
    <n v="150"/>
    <n v="150"/>
  </r>
  <r>
    <x v="25"/>
    <x v="184"/>
    <x v="4"/>
    <n v="6"/>
    <n v="13"/>
    <n v="72"/>
    <n v="7.5"/>
    <n v="16.25"/>
    <n v="89.948717948717956"/>
    <n v="89.948717948717956"/>
  </r>
  <r>
    <x v="25"/>
    <x v="185"/>
    <x v="4"/>
    <n v="14"/>
    <n v="26"/>
    <n v="151"/>
    <n v="17.5"/>
    <n v="32.5"/>
    <n v="171"/>
    <n v="171"/>
  </r>
  <r>
    <x v="25"/>
    <x v="186"/>
    <x v="4"/>
    <n v="10"/>
    <n v="22"/>
    <n v="122"/>
    <n v="12.5"/>
    <n v="27.5"/>
    <n v="142"/>
    <n v="142"/>
  </r>
  <r>
    <x v="25"/>
    <x v="187"/>
    <x v="4"/>
    <n v="11"/>
    <n v="27"/>
    <n v="139"/>
    <n v="13.75"/>
    <n v="33.75"/>
    <n v="159"/>
    <n v="159"/>
  </r>
  <r>
    <x v="25"/>
    <x v="188"/>
    <x v="4"/>
    <n v="5"/>
    <n v="12"/>
    <n v="83"/>
    <n v="6.25"/>
    <n v="15"/>
    <n v="103"/>
    <n v="103"/>
  </r>
  <r>
    <x v="25"/>
    <x v="189"/>
    <x v="4"/>
    <n v="7"/>
    <n v="13"/>
    <n v="77"/>
    <n v="8.75"/>
    <n v="16.25"/>
    <n v="96.230769230769226"/>
    <n v="96.230769230769226"/>
  </r>
  <r>
    <x v="25"/>
    <x v="190"/>
    <x v="4"/>
    <n v="5"/>
    <n v="15"/>
    <n v="110"/>
    <n v="6.25"/>
    <n v="18.75"/>
    <n v="130"/>
    <n v="130"/>
  </r>
  <r>
    <x v="25"/>
    <x v="191"/>
    <x v="4"/>
    <n v="5"/>
    <n v="13"/>
    <n v="100"/>
    <n v="6.25"/>
    <n v="16.25"/>
    <n v="120"/>
    <n v="120"/>
  </r>
  <r>
    <x v="25"/>
    <x v="192"/>
    <x v="4"/>
    <n v="10"/>
    <n v="26"/>
    <n v="180"/>
    <n v="12.5"/>
    <n v="32.5"/>
    <n v="200"/>
    <n v="200"/>
  </r>
  <r>
    <x v="25"/>
    <x v="193"/>
    <x v="4"/>
    <n v="7"/>
    <n v="36"/>
    <n v="171"/>
    <n v="8.75"/>
    <n v="45"/>
    <n v="191"/>
    <n v="191"/>
  </r>
  <r>
    <x v="25"/>
    <x v="194"/>
    <x v="4"/>
    <n v="6"/>
    <n v="24"/>
    <n v="152"/>
    <n v="7.5"/>
    <n v="30"/>
    <n v="172"/>
    <n v="172"/>
  </r>
  <r>
    <x v="25"/>
    <x v="195"/>
    <x v="4"/>
    <n v="6"/>
    <n v="34"/>
    <n v="134"/>
    <n v="7.5"/>
    <n v="42.5"/>
    <n v="154"/>
    <n v="154"/>
  </r>
  <r>
    <x v="26"/>
    <x v="196"/>
    <x v="4"/>
    <n v="6"/>
    <n v="33"/>
    <n v="156"/>
    <n v="7.5"/>
    <n v="41.25"/>
    <n v="176"/>
    <n v="176"/>
  </r>
  <r>
    <x v="26"/>
    <x v="197"/>
    <x v="4"/>
    <n v="0"/>
    <n v="0"/>
    <n v="0"/>
    <n v="0"/>
    <n v="0"/>
    <n v="0"/>
    <n v="0"/>
  </r>
  <r>
    <x v="26"/>
    <x v="198"/>
    <x v="4"/>
    <n v="13"/>
    <n v="20"/>
    <n v="59"/>
    <n v="16.25"/>
    <n v="25"/>
    <n v="73.615384615384613"/>
    <n v="73.615384615384613"/>
  </r>
  <r>
    <x v="26"/>
    <x v="199"/>
    <x v="4"/>
    <n v="4"/>
    <n v="25"/>
    <n v="47"/>
    <n v="5"/>
    <n v="31.25"/>
    <n v="58.53846153846154"/>
    <n v="58.53846153846154"/>
  </r>
  <r>
    <x v="26"/>
    <x v="200"/>
    <x v="4"/>
    <n v="10"/>
    <n v="20"/>
    <n v="56"/>
    <n v="12.5"/>
    <n v="25"/>
    <n v="69.84615384615384"/>
    <n v="69.84615384615384"/>
  </r>
  <r>
    <x v="27"/>
    <x v="201"/>
    <x v="4"/>
    <n v="13"/>
    <n v="25"/>
    <n v="64"/>
    <n v="16.25"/>
    <n v="31.25"/>
    <n v="79.897435897435898"/>
    <n v="79.897435897435898"/>
  </r>
  <r>
    <x v="28"/>
    <x v="202"/>
    <x v="4"/>
    <n v="8"/>
    <n v="24"/>
    <n v="49"/>
    <n v="10"/>
    <n v="30"/>
    <n v="61.051282051282051"/>
    <n v="61.051282051282051"/>
  </r>
  <r>
    <x v="28"/>
    <x v="203"/>
    <x v="4"/>
    <n v="9"/>
    <n v="28"/>
    <n v="54"/>
    <n v="11.25"/>
    <n v="35"/>
    <n v="67.333333333333329"/>
    <n v="67.333333333333329"/>
  </r>
  <r>
    <x v="28"/>
    <x v="204"/>
    <x v="4"/>
    <n v="13"/>
    <n v="18"/>
    <n v="85"/>
    <n v="16.25"/>
    <n v="22.5"/>
    <n v="105"/>
    <n v="105"/>
  </r>
  <r>
    <x v="28"/>
    <x v="205"/>
    <x v="4"/>
    <n v="14"/>
    <n v="18"/>
    <n v="91"/>
    <n v="17.5"/>
    <n v="22.5"/>
    <n v="111"/>
    <n v="111"/>
  </r>
  <r>
    <x v="28"/>
    <x v="206"/>
    <x v="4"/>
    <n v="0"/>
    <n v="0"/>
    <n v="0"/>
    <n v="0"/>
    <n v="0"/>
    <n v="0"/>
    <n v="0"/>
  </r>
  <r>
    <x v="28"/>
    <x v="207"/>
    <x v="4"/>
    <n v="4"/>
    <n v="23"/>
    <n v="93"/>
    <n v="5"/>
    <n v="28.75"/>
    <n v="113"/>
    <n v="113"/>
  </r>
  <r>
    <x v="28"/>
    <x v="208"/>
    <x v="4"/>
    <n v="7"/>
    <n v="15"/>
    <n v="64"/>
    <n v="8.75"/>
    <n v="18.75"/>
    <n v="79.897435897435898"/>
    <n v="79.897435897435898"/>
  </r>
  <r>
    <x v="28"/>
    <x v="209"/>
    <x v="4"/>
    <n v="5"/>
    <n v="12"/>
    <n v="60"/>
    <n v="6.25"/>
    <n v="15"/>
    <n v="74.871794871794876"/>
    <n v="74.871794871794876"/>
  </r>
  <r>
    <x v="29"/>
    <x v="210"/>
    <x v="4"/>
    <n v="9"/>
    <n v="17"/>
    <n v="106"/>
    <n v="11.25"/>
    <n v="21.25"/>
    <n v="126"/>
    <n v="126"/>
  </r>
  <r>
    <x v="29"/>
    <x v="211"/>
    <x v="4"/>
    <n v="0"/>
    <n v="0"/>
    <n v="0"/>
    <n v="0"/>
    <n v="0"/>
    <n v="0"/>
    <n v="0"/>
  </r>
  <r>
    <x v="29"/>
    <x v="212"/>
    <x v="4"/>
    <n v="6"/>
    <n v="25"/>
    <n v="85"/>
    <n v="7.5"/>
    <n v="31.25"/>
    <n v="105"/>
    <n v="105"/>
  </r>
  <r>
    <x v="29"/>
    <x v="213"/>
    <x v="4"/>
    <n v="5"/>
    <n v="29"/>
    <n v="67"/>
    <n v="6.25"/>
    <n v="36.25"/>
    <n v="83.666666666666657"/>
    <n v="83.666666666666657"/>
  </r>
  <r>
    <x v="29"/>
    <x v="214"/>
    <x v="4"/>
    <n v="7"/>
    <n v="15"/>
    <n v="67"/>
    <n v="8.75"/>
    <n v="18.75"/>
    <n v="83.666666666666657"/>
    <n v="83.666666666666657"/>
  </r>
  <r>
    <x v="29"/>
    <x v="215"/>
    <x v="4"/>
    <n v="6"/>
    <n v="21"/>
    <n v="70"/>
    <n v="7.5"/>
    <n v="26.25"/>
    <n v="87.435897435897431"/>
    <n v="87.435897435897431"/>
  </r>
  <r>
    <x v="29"/>
    <x v="216"/>
    <x v="4"/>
    <n v="5"/>
    <n v="12"/>
    <n v="58"/>
    <n v="6.25"/>
    <n v="15"/>
    <n v="72.358974358974365"/>
    <n v="72.358974358974365"/>
  </r>
  <r>
    <x v="29"/>
    <x v="217"/>
    <x v="4"/>
    <n v="0"/>
    <n v="0"/>
    <n v="0"/>
    <n v="0"/>
    <n v="0"/>
    <n v="0"/>
    <n v="0"/>
  </r>
  <r>
    <x v="29"/>
    <x v="218"/>
    <x v="4"/>
    <n v="4"/>
    <n v="22"/>
    <n v="186"/>
    <n v="5"/>
    <n v="27.5"/>
    <n v="206"/>
    <n v="206"/>
  </r>
  <r>
    <x v="29"/>
    <x v="219"/>
    <x v="4"/>
    <n v="0"/>
    <n v="0"/>
    <n v="0"/>
    <n v="0"/>
    <n v="0"/>
    <n v="0"/>
    <n v="0"/>
  </r>
  <r>
    <x v="29"/>
    <x v="220"/>
    <x v="4"/>
    <n v="4"/>
    <n v="26"/>
    <n v="250"/>
    <n v="5"/>
    <n v="32.5"/>
    <n v="270"/>
    <n v="270"/>
  </r>
  <r>
    <x v="29"/>
    <x v="221"/>
    <x v="4"/>
    <n v="18"/>
    <n v="27"/>
    <n v="136"/>
    <n v="22.5"/>
    <n v="33.75"/>
    <n v="156"/>
    <n v="156"/>
  </r>
  <r>
    <x v="30"/>
    <x v="222"/>
    <x v="4"/>
    <n v="12"/>
    <n v="23"/>
    <n v="240"/>
    <n v="15"/>
    <n v="28.75"/>
    <n v="260"/>
    <n v="260"/>
  </r>
  <r>
    <x v="31"/>
    <x v="223"/>
    <x v="4"/>
    <n v="9"/>
    <n v="30"/>
    <n v="194"/>
    <n v="11.25"/>
    <n v="37.5"/>
    <n v="214"/>
    <n v="214"/>
  </r>
  <r>
    <x v="31"/>
    <x v="224"/>
    <x v="4"/>
    <n v="23"/>
    <n v="37"/>
    <n v="260"/>
    <n v="28.75"/>
    <n v="46.25"/>
    <n v="280"/>
    <n v="280"/>
  </r>
  <r>
    <x v="31"/>
    <x v="225"/>
    <x v="4"/>
    <n v="18"/>
    <n v="32"/>
    <n v="139"/>
    <n v="22.5"/>
    <n v="40"/>
    <n v="159"/>
    <n v="159"/>
  </r>
  <r>
    <x v="31"/>
    <x v="226"/>
    <x v="4"/>
    <n v="8"/>
    <n v="22"/>
    <n v="119"/>
    <n v="10"/>
    <n v="27.5"/>
    <n v="139"/>
    <n v="139"/>
  </r>
  <r>
    <x v="31"/>
    <x v="227"/>
    <x v="4"/>
    <n v="6"/>
    <n v="36"/>
    <n v="201"/>
    <n v="7.5"/>
    <n v="45"/>
    <n v="221"/>
    <n v="221"/>
  </r>
  <r>
    <x v="31"/>
    <x v="228"/>
    <x v="4"/>
    <n v="23"/>
    <n v="23"/>
    <n v="167"/>
    <n v="28.75"/>
    <n v="28.75"/>
    <n v="187"/>
    <n v="187"/>
  </r>
  <r>
    <x v="31"/>
    <x v="229"/>
    <x v="4"/>
    <n v="8"/>
    <n v="28"/>
    <n v="169"/>
    <n v="10"/>
    <n v="35"/>
    <n v="189"/>
    <n v="189"/>
  </r>
  <r>
    <x v="31"/>
    <x v="230"/>
    <x v="4"/>
    <n v="0"/>
    <n v="0"/>
    <n v="0"/>
    <n v="0"/>
    <n v="0"/>
    <n v="0"/>
    <n v="0"/>
  </r>
  <r>
    <x v="31"/>
    <x v="231"/>
    <x v="4"/>
    <n v="0"/>
    <n v="0"/>
    <n v="0"/>
    <n v="0"/>
    <n v="0"/>
    <n v="0"/>
    <n v="0"/>
  </r>
  <r>
    <x v="31"/>
    <x v="232"/>
    <x v="4"/>
    <n v="13"/>
    <n v="27"/>
    <n v="168"/>
    <n v="16.25"/>
    <n v="33.75"/>
    <n v="188"/>
    <n v="188"/>
  </r>
  <r>
    <x v="31"/>
    <x v="233"/>
    <x v="4"/>
    <n v="9"/>
    <n v="29"/>
    <n v="154"/>
    <n v="11.25"/>
    <n v="36.25"/>
    <n v="174"/>
    <n v="174"/>
  </r>
  <r>
    <x v="31"/>
    <x v="234"/>
    <x v="4"/>
    <n v="11"/>
    <n v="17"/>
    <n v="157"/>
    <n v="13.75"/>
    <n v="21.25"/>
    <n v="177"/>
    <n v="177"/>
  </r>
  <r>
    <x v="31"/>
    <x v="235"/>
    <x v="4"/>
    <n v="0"/>
    <n v="0"/>
    <n v="0"/>
    <n v="0"/>
    <n v="0"/>
    <n v="0"/>
    <n v="0"/>
  </r>
  <r>
    <x v="31"/>
    <x v="236"/>
    <x v="4"/>
    <n v="20"/>
    <n v="29"/>
    <n v="119"/>
    <n v="25"/>
    <n v="36.25"/>
    <n v="139"/>
    <n v="139"/>
  </r>
  <r>
    <x v="31"/>
    <x v="237"/>
    <x v="4"/>
    <n v="19"/>
    <n v="33"/>
    <n v="145"/>
    <n v="23.75"/>
    <n v="41.25"/>
    <n v="165"/>
    <n v="165"/>
  </r>
  <r>
    <x v="31"/>
    <x v="238"/>
    <x v="4"/>
    <n v="27"/>
    <n v="30"/>
    <n v="188"/>
    <n v="33.75"/>
    <n v="37.5"/>
    <n v="208"/>
    <n v="208"/>
  </r>
  <r>
    <x v="31"/>
    <x v="239"/>
    <x v="4"/>
    <n v="0"/>
    <n v="0"/>
    <n v="138"/>
    <n v="0"/>
    <n v="0"/>
    <n v="158"/>
    <n v="158"/>
  </r>
  <r>
    <x v="31"/>
    <x v="240"/>
    <x v="4"/>
    <n v="24"/>
    <n v="27"/>
    <n v="123"/>
    <n v="30"/>
    <n v="33.75"/>
    <n v="143"/>
    <n v="143"/>
  </r>
  <r>
    <x v="31"/>
    <x v="241"/>
    <x v="4"/>
    <n v="0"/>
    <n v="0"/>
    <n v="107"/>
    <n v="0"/>
    <n v="0"/>
    <n v="127"/>
    <n v="127"/>
  </r>
  <r>
    <x v="31"/>
    <x v="242"/>
    <x v="4"/>
    <n v="25"/>
    <n v="29"/>
    <n v="121"/>
    <n v="31.25"/>
    <n v="36.25"/>
    <n v="141"/>
    <n v="141"/>
  </r>
  <r>
    <x v="32"/>
    <x v="243"/>
    <x v="4"/>
    <n v="0"/>
    <n v="0"/>
    <n v="125"/>
    <n v="0"/>
    <n v="0"/>
    <n v="145"/>
    <n v="145"/>
  </r>
  <r>
    <x v="32"/>
    <x v="244"/>
    <x v="4"/>
    <n v="8"/>
    <n v="55"/>
    <n v="97"/>
    <n v="10"/>
    <n v="68.589743589743591"/>
    <n v="117"/>
    <n v="117"/>
  </r>
  <r>
    <x v="32"/>
    <x v="245"/>
    <x v="4"/>
    <n v="8"/>
    <n v="58"/>
    <n v="113"/>
    <n v="10"/>
    <n v="72.358974358974365"/>
    <n v="133"/>
    <n v="133"/>
  </r>
  <r>
    <x v="32"/>
    <x v="246"/>
    <x v="4"/>
    <n v="8"/>
    <n v="55"/>
    <n v="101"/>
    <n v="10"/>
    <n v="68.589743589743591"/>
    <n v="121"/>
    <n v="121"/>
  </r>
  <r>
    <x v="32"/>
    <x v="247"/>
    <x v="4"/>
    <n v="3"/>
    <n v="17"/>
    <n v="87"/>
    <n v="3.75"/>
    <n v="21.25"/>
    <n v="107"/>
    <n v="107"/>
  </r>
  <r>
    <x v="32"/>
    <x v="248"/>
    <x v="4"/>
    <n v="15"/>
    <n v="43"/>
    <n v="123"/>
    <n v="18.75"/>
    <n v="53.512820512820511"/>
    <n v="143"/>
    <n v="143"/>
  </r>
  <r>
    <x v="33"/>
    <x v="249"/>
    <x v="4"/>
    <n v="7"/>
    <n v="56"/>
    <n v="105"/>
    <n v="8.75"/>
    <n v="69.84615384615384"/>
    <n v="125"/>
    <n v="125"/>
  </r>
  <r>
    <x v="33"/>
    <x v="250"/>
    <x v="4"/>
    <n v="8"/>
    <n v="56"/>
    <n v="114"/>
    <n v="10"/>
    <n v="69.84615384615384"/>
    <n v="134"/>
    <n v="134"/>
  </r>
  <r>
    <x v="33"/>
    <x v="251"/>
    <x v="4"/>
    <n v="0"/>
    <n v="0"/>
    <n v="0"/>
    <n v="0"/>
    <n v="0"/>
    <n v="0"/>
    <n v="0"/>
  </r>
  <r>
    <x v="33"/>
    <x v="252"/>
    <x v="4"/>
    <n v="3"/>
    <n v="37"/>
    <n v="90"/>
    <n v="3.75"/>
    <n v="46.25"/>
    <n v="110"/>
    <n v="110"/>
  </r>
  <r>
    <x v="33"/>
    <x v="253"/>
    <x v="4"/>
    <n v="0"/>
    <n v="0"/>
    <n v="0"/>
    <n v="0"/>
    <n v="0"/>
    <n v="0"/>
    <n v="0"/>
  </r>
  <r>
    <x v="33"/>
    <x v="254"/>
    <x v="4"/>
    <n v="0"/>
    <n v="0"/>
    <n v="0"/>
    <n v="0"/>
    <n v="0"/>
    <n v="0"/>
    <n v="0"/>
  </r>
  <r>
    <x v="33"/>
    <x v="255"/>
    <x v="4"/>
    <n v="0"/>
    <n v="0"/>
    <n v="0"/>
    <n v="0"/>
    <n v="0"/>
    <n v="0"/>
    <n v="0"/>
  </r>
  <r>
    <x v="33"/>
    <x v="256"/>
    <x v="4"/>
    <n v="0"/>
    <n v="0"/>
    <n v="0"/>
    <n v="0"/>
    <n v="0"/>
    <n v="0"/>
    <n v="0"/>
  </r>
  <r>
    <x v="33"/>
    <x v="257"/>
    <x v="4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0D64F-F3BC-4A0B-A877-1A80005819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E40" firstHeaderRow="0" firstDataRow="1" firstDataCol="1" rowPageCount="1" colPageCount="1"/>
  <pivotFields count="10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SO2" fld="3" subtotal="average" baseField="0" baseItem="0"/>
    <dataField name="Average of NO2" fld="4" subtotal="average" baseField="0" baseItem="0"/>
    <dataField name="Average of PM10" fld="5" subtotal="average" baseField="0" baseItem="0"/>
  </dataFields>
  <formats count="1">
    <format dxfId="2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FE38D-7AFE-45AD-9089-9A9DC3309846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B6:C22" firstHeaderRow="1" firstDataRow="1" firstDataCol="1" rowPageCount="2" colPageCount="1"/>
  <pivotFields count="10">
    <pivotField axis="axisPage" multipleItemSelectionAllowed="1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t="default"/>
      </items>
    </pivotField>
    <pivotField axis="axisRow" showAll="0" measureFilter="1" sortType="descending">
      <items count="259">
        <item x="210"/>
        <item x="222"/>
        <item x="223"/>
        <item x="55"/>
        <item x="160"/>
        <item x="127"/>
        <item x="103"/>
        <item x="224"/>
        <item x="196"/>
        <item x="125"/>
        <item x="38"/>
        <item x="128"/>
        <item x="182"/>
        <item x="0"/>
        <item x="166"/>
        <item x="56"/>
        <item x="225"/>
        <item x="249"/>
        <item x="39"/>
        <item x="129"/>
        <item x="65"/>
        <item x="130"/>
        <item x="85"/>
        <item x="167"/>
        <item x="86"/>
        <item x="226"/>
        <item x="250"/>
        <item x="183"/>
        <item x="87"/>
        <item x="168"/>
        <item x="184"/>
        <item x="31"/>
        <item x="114"/>
        <item x="169"/>
        <item x="40"/>
        <item x="88"/>
        <item x="89"/>
        <item x="32"/>
        <item x="16"/>
        <item x="153"/>
        <item x="161"/>
        <item x="30"/>
        <item x="131"/>
        <item x="202"/>
        <item x="124"/>
        <item x="1"/>
        <item x="90"/>
        <item x="41"/>
        <item x="203"/>
        <item x="204"/>
        <item x="42"/>
        <item x="43"/>
        <item x="170"/>
        <item x="36"/>
        <item x="66"/>
        <item x="17"/>
        <item x="154"/>
        <item x="243"/>
        <item x="37"/>
        <item x="185"/>
        <item x="91"/>
        <item x="115"/>
        <item x="77"/>
        <item x="67"/>
        <item x="18"/>
        <item x="164"/>
        <item x="132"/>
        <item x="251"/>
        <item x="2"/>
        <item x="62"/>
        <item x="186"/>
        <item x="227"/>
        <item x="228"/>
        <item x="201"/>
        <item x="229"/>
        <item x="187"/>
        <item x="19"/>
        <item x="230"/>
        <item x="92"/>
        <item x="3"/>
        <item x="20"/>
        <item x="116"/>
        <item x="252"/>
        <item x="244"/>
        <item x="245"/>
        <item x="93"/>
        <item x="63"/>
        <item x="44"/>
        <item x="188"/>
        <item x="253"/>
        <item x="94"/>
        <item x="211"/>
        <item x="152"/>
        <item x="117"/>
        <item x="14"/>
        <item x="118"/>
        <item x="197"/>
        <item x="189"/>
        <item x="133"/>
        <item x="134"/>
        <item x="76"/>
        <item x="57"/>
        <item x="78"/>
        <item x="231"/>
        <item x="79"/>
        <item x="171"/>
        <item x="198"/>
        <item x="4"/>
        <item x="5"/>
        <item x="68"/>
        <item x="172"/>
        <item x="232"/>
        <item x="181"/>
        <item x="212"/>
        <item x="95"/>
        <item x="246"/>
        <item x="213"/>
        <item x="190"/>
        <item x="82"/>
        <item x="155"/>
        <item x="233"/>
        <item x="104"/>
        <item x="165"/>
        <item x="96"/>
        <item x="162"/>
        <item x="135"/>
        <item x="254"/>
        <item x="105"/>
        <item x="173"/>
        <item x="33"/>
        <item x="199"/>
        <item x="214"/>
        <item x="106"/>
        <item x="107"/>
        <item x="45"/>
        <item x="6"/>
        <item x="21"/>
        <item x="136"/>
        <item x="137"/>
        <item x="234"/>
        <item x="191"/>
        <item x="163"/>
        <item x="205"/>
        <item x="138"/>
        <item x="108"/>
        <item x="69"/>
        <item x="97"/>
        <item x="98"/>
        <item x="46"/>
        <item x="47"/>
        <item x="22"/>
        <item x="48"/>
        <item x="235"/>
        <item x="236"/>
        <item x="206"/>
        <item x="139"/>
        <item x="237"/>
        <item x="99"/>
        <item x="23"/>
        <item x="119"/>
        <item x="140"/>
        <item x="15"/>
        <item x="70"/>
        <item x="24"/>
        <item x="215"/>
        <item x="141"/>
        <item x="142"/>
        <item x="143"/>
        <item x="192"/>
        <item x="7"/>
        <item x="216"/>
        <item x="238"/>
        <item x="156"/>
        <item x="109"/>
        <item x="49"/>
        <item x="71"/>
        <item x="174"/>
        <item x="72"/>
        <item x="217"/>
        <item x="110"/>
        <item x="193"/>
        <item x="194"/>
        <item x="29"/>
        <item x="144"/>
        <item x="50"/>
        <item x="218"/>
        <item x="126"/>
        <item x="180"/>
        <item x="145"/>
        <item x="175"/>
        <item x="239"/>
        <item x="100"/>
        <item x="34"/>
        <item x="8"/>
        <item x="58"/>
        <item x="219"/>
        <item x="80"/>
        <item x="255"/>
        <item x="176"/>
        <item x="247"/>
        <item x="146"/>
        <item x="177"/>
        <item x="248"/>
        <item x="120"/>
        <item x="240"/>
        <item x="207"/>
        <item x="178"/>
        <item x="220"/>
        <item x="147"/>
        <item x="195"/>
        <item x="51"/>
        <item x="256"/>
        <item x="81"/>
        <item x="121"/>
        <item x="157"/>
        <item x="101"/>
        <item x="73"/>
        <item x="25"/>
        <item x="26"/>
        <item x="35"/>
        <item x="83"/>
        <item x="122"/>
        <item x="148"/>
        <item x="257"/>
        <item x="9"/>
        <item x="74"/>
        <item x="59"/>
        <item x="179"/>
        <item x="149"/>
        <item x="27"/>
        <item x="150"/>
        <item x="111"/>
        <item x="112"/>
        <item x="52"/>
        <item x="102"/>
        <item x="28"/>
        <item x="10"/>
        <item x="208"/>
        <item x="158"/>
        <item x="209"/>
        <item x="200"/>
        <item x="123"/>
        <item x="151"/>
        <item x="159"/>
        <item x="75"/>
        <item x="241"/>
        <item x="53"/>
        <item x="60"/>
        <item x="61"/>
        <item x="242"/>
        <item x="54"/>
        <item x="11"/>
        <item x="12"/>
        <item x="13"/>
        <item x="221"/>
        <item x="113"/>
        <item x="84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6">
    <i>
      <x v="7"/>
    </i>
    <i>
      <x v="71"/>
    </i>
    <i>
      <x v="81"/>
    </i>
    <i>
      <x v="62"/>
    </i>
    <i>
      <x v="74"/>
    </i>
    <i>
      <x v="129"/>
    </i>
    <i>
      <x v="2"/>
    </i>
    <i>
      <x v="111"/>
    </i>
    <i>
      <x v="102"/>
    </i>
    <i>
      <x v="139"/>
    </i>
    <i>
      <x v="25"/>
    </i>
    <i>
      <x v="75"/>
    </i>
    <i>
      <x v="168"/>
    </i>
    <i>
      <x v="115"/>
    </i>
    <i>
      <x v="171"/>
    </i>
    <i t="grand">
      <x/>
    </i>
  </rowItems>
  <colItems count="1">
    <i/>
  </colItems>
  <pageFields count="2">
    <pageField fld="2" hier="-1"/>
    <pageField fld="0" hier="-1"/>
  </pageFields>
  <dataFields count="1">
    <dataField name="Average of AQI" fld="9" subtotal="average" baseField="0" baseItem="0"/>
  </dataFields>
  <formats count="7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15">
            <x v="2"/>
            <x v="7"/>
            <x v="25"/>
            <x v="62"/>
            <x v="71"/>
            <x v="74"/>
            <x v="75"/>
            <x v="81"/>
            <x v="102"/>
            <x v="111"/>
            <x v="115"/>
            <x v="129"/>
            <x v="139"/>
            <x v="168"/>
            <x v="171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</chartFormats>
  <pivotTableStyleInfo name="PivotStyleMedium19" showRowHeaders="1" showColHeaders="1" showRowStripes="0" showColStripes="0" showLastColumn="1"/>
  <filters count="1">
    <filter fld="1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45CCCC-3DA9-40FD-90EC-1603518518F9}" name="Y_2011" displayName="Y_2011" ref="A2:J260" totalsRowShown="0" headerRowDxfId="78">
  <autoFilter ref="A2:J260" xr:uid="{DC45CCCC-3DA9-40FD-90EC-1603518518F9}"/>
  <tableColumns count="10">
    <tableColumn id="1" xr3:uid="{A2E3417B-F890-4160-B502-EB5E9289FAD1}" name="State" dataDxfId="77"/>
    <tableColumn id="2" xr3:uid="{11D2F509-A29B-44A1-A60A-D79F775EB345}" name="Cities" dataDxfId="76"/>
    <tableColumn id="10" xr3:uid="{4DACFC8A-16AA-4EAE-A0CB-4D3FDFD1F8A7}" name="Year" dataDxfId="75"/>
    <tableColumn id="3" xr3:uid="{3E39DDD8-4B04-4547-B5D1-D447A6A6C751}" name=" SO2 (µg/m3) " dataDxfId="74"/>
    <tableColumn id="4" xr3:uid="{FA670232-FFCB-472D-AE9A-FA02FB9297FB}" name=" NO2 (µg/m3) " dataDxfId="73"/>
    <tableColumn id="5" xr3:uid="{DD9AD7AF-BC98-4F83-BC47-D04E5E6F13EC}" name="PM10 (µg/m3) " dataDxfId="72"/>
    <tableColumn id="6" xr3:uid="{8FE6163E-C21F-4330-9152-1D4687BAD4E3}" name="sub index SO2" dataDxfId="71">
      <calculatedColumnFormula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calculatedColumnFormula>
    </tableColumn>
    <tableColumn id="7" xr3:uid="{8BEB4992-C01D-43BE-B8C3-9FAAA66B8309}" name="sub index NO2" dataDxfId="70">
      <calculatedColumnFormula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calculatedColumnFormula>
    </tableColumn>
    <tableColumn id="8" xr3:uid="{91E8A8F9-FF97-41B6-8BFF-19C42FBC53F7}" name="sub index PM10" dataDxfId="69">
      <calculatedColumnFormula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calculatedColumnFormula>
    </tableColumn>
    <tableColumn id="9" xr3:uid="{2392B971-EBC8-41D3-96AB-9238D92C0CF1}" name="AQI" dataDxfId="68">
      <calculatedColumnFormula>MAX(Y_2011[[#This Row],[sub index SO2]:[sub index PM10]])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96C61F-EC7E-40A5-AD32-894AF006B410}" name="Y_2012" displayName="Y_2012" ref="A2:J260" totalsRowShown="0" headerRowDxfId="67">
  <autoFilter ref="A2:J260" xr:uid="{3A96C61F-EC7E-40A5-AD32-894AF006B410}"/>
  <tableColumns count="10">
    <tableColumn id="1" xr3:uid="{F58B074F-87F7-497F-989D-258444D9DB17}" name="State" dataDxfId="66"/>
    <tableColumn id="2" xr3:uid="{32FF008A-9D83-4E4C-9FDB-F641A6FE44D8}" name="Cities" dataDxfId="65"/>
    <tableColumn id="10" xr3:uid="{2AE9488B-A1F7-43F4-B4B1-67DAD20EE448}" name="Year" dataDxfId="64"/>
    <tableColumn id="3" xr3:uid="{FF296534-11AB-4E7C-948B-724D60FD0FFA}" name=" SO2 (µg/m3) 2" dataDxfId="63"/>
    <tableColumn id="4" xr3:uid="{84918E32-A34D-4485-8830-DF46D86D0599}" name=" NO2 (µg/m3) 3" dataDxfId="62"/>
    <tableColumn id="5" xr3:uid="{AFE02C4C-76C4-474D-A839-0F2A3365A03A}" name="PM10 (µg/m3) 4" dataDxfId="61"/>
    <tableColumn id="6" xr3:uid="{E85A304A-D1B1-4913-ADDD-4E0F0518D6D0}" name="sub index SO2" dataDxfId="60">
      <calculatedColumnFormula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calculatedColumnFormula>
    </tableColumn>
    <tableColumn id="7" xr3:uid="{2703C28E-0F51-452C-9D34-869840147D70}" name="sub index NO2" dataDxfId="59">
      <calculatedColumnFormula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calculatedColumnFormula>
    </tableColumn>
    <tableColumn id="8" xr3:uid="{017269D5-A088-4609-B835-7C300CA0162D}" name="sub index PM10" dataDxfId="58">
      <calculatedColumnFormula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calculatedColumnFormula>
    </tableColumn>
    <tableColumn id="9" xr3:uid="{FA13661B-1E8C-40A1-A047-A96076B41A81}" name="AQI" dataDxfId="57">
      <calculatedColumnFormula>MAX(Y_2012[[#This Row],[sub index SO2]:[sub index PM10]])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39363-EAB9-4A83-BFD2-6ADCC9D82660}" name="Y_2013" displayName="Y_2013" ref="A2:J260" totalsRowShown="0" headerRowDxfId="56">
  <autoFilter ref="A2:J260" xr:uid="{C7B39363-EAB9-4A83-BFD2-6ADCC9D82660}"/>
  <tableColumns count="10">
    <tableColumn id="1" xr3:uid="{64CF58BF-B8D0-4736-8C53-DED7B6C941C6}" name="State" dataDxfId="55"/>
    <tableColumn id="2" xr3:uid="{9E67AE83-6B84-43BA-AF09-22722A991B64}" name="Cities" dataDxfId="54"/>
    <tableColumn id="10" xr3:uid="{04139823-4309-4643-A67D-208C5AF22F37}" name="Year" dataDxfId="53"/>
    <tableColumn id="3" xr3:uid="{742637B5-2363-4306-80E3-37C25AEB3048}" name=" SO2 (µg/m3) 5" dataDxfId="52"/>
    <tableColumn id="4" xr3:uid="{E72ECA4A-52B6-4202-A650-9AD234F65E08}" name=" NO2 (µg/m3) 6" dataDxfId="51"/>
    <tableColumn id="5" xr3:uid="{CF56A314-CEAF-4FB2-8045-46E7D0596995}" name="PM10 (µg/m3) 7" dataDxfId="50"/>
    <tableColumn id="6" xr3:uid="{1A2222C2-2D08-4039-9702-6E3BF1DC796D}" name="sub index SO2" dataDxfId="49">
      <calculatedColumnFormula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calculatedColumnFormula>
    </tableColumn>
    <tableColumn id="7" xr3:uid="{415D29AD-FAC3-427A-915F-ED54BC8E70E8}" name="sub index NO2" dataDxfId="48">
      <calculatedColumnFormula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calculatedColumnFormula>
    </tableColumn>
    <tableColumn id="8" xr3:uid="{EAC885EC-1E68-4F2A-BD55-F31791E3746C}" name="sub index PM10" dataDxfId="47">
      <calculatedColumnFormula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calculatedColumnFormula>
    </tableColumn>
    <tableColumn id="9" xr3:uid="{2E119B64-FD5F-4577-942B-DEFCB09C9E0C}" name="AQI" dataDxfId="46">
      <calculatedColumnFormula>MAX(Y_2013[[#This Row],[sub index SO2]:[sub index PM10]])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5797E-51CA-4F3B-AD7B-43DEED307F7F}" name="Y_2014" displayName="Y_2014" ref="A2:J260" totalsRowShown="0" headerRowDxfId="45">
  <autoFilter ref="A2:J260" xr:uid="{8565797E-51CA-4F3B-AD7B-43DEED307F7F}"/>
  <tableColumns count="10">
    <tableColumn id="1" xr3:uid="{A5DB77C3-AA2F-424C-8C6F-DBA15AED6005}" name="State" dataDxfId="44"/>
    <tableColumn id="2" xr3:uid="{D21C16DC-DC22-4775-A157-FF9B0415BC0C}" name="Cities" dataDxfId="43"/>
    <tableColumn id="10" xr3:uid="{2D7B904B-7011-4C04-8D2F-50A2CD573D73}" name="Year" dataDxfId="42"/>
    <tableColumn id="3" xr3:uid="{BBDF71DF-7B73-4B96-B494-FF0CFF6BB53F}" name=" SO2 (µg/m3) 8" dataDxfId="41"/>
    <tableColumn id="4" xr3:uid="{B6F59A8D-3FC7-4A3B-82DB-A4AEA6E76E41}" name=" NO2 (µg/m3) 9" dataDxfId="40"/>
    <tableColumn id="5" xr3:uid="{D57F9546-E409-455F-B53D-673743053E12}" name="PM10 (µg/m3) 10" dataDxfId="39"/>
    <tableColumn id="6" xr3:uid="{0B93BA95-6B5C-44DC-AFA1-828C12952BED}" name="sub index SO2" dataDxfId="38">
      <calculatedColumnFormula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calculatedColumnFormula>
    </tableColumn>
    <tableColumn id="7" xr3:uid="{99EA2148-6FC0-45C3-BD68-BFEB87872AB9}" name="sub index NO2" dataDxfId="37">
      <calculatedColumnFormula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calculatedColumnFormula>
    </tableColumn>
    <tableColumn id="8" xr3:uid="{4D4A4C7D-9803-410B-B596-5E3DB713358B}" name="sub index PM10" dataDxfId="36">
      <calculatedColumnFormula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calculatedColumnFormula>
    </tableColumn>
    <tableColumn id="9" xr3:uid="{0AEF0A09-61FE-491A-8E0E-2253E9243882}" name="AQI" dataDxfId="35">
      <calculatedColumnFormula>MAX(Y_2014[[#This Row],[sub index SO2]:[sub index PM10]])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96BFAB-BBD4-44FB-808B-AE6CCB2CF114}" name="Y_2015" displayName="Y_2015" ref="A2:J260" totalsRowShown="0" headerRowDxfId="34">
  <autoFilter ref="A2:J260" xr:uid="{4396BFAB-BBD4-44FB-808B-AE6CCB2CF114}"/>
  <tableColumns count="10">
    <tableColumn id="1" xr3:uid="{BBAF1442-5A53-4EA1-94C2-AAF5C53E7953}" name="State" dataDxfId="33"/>
    <tableColumn id="2" xr3:uid="{F4CFA215-8011-4231-87C2-3F6841D14EB2}" name="Cities" dataDxfId="32"/>
    <tableColumn id="10" xr3:uid="{5AE452FD-144B-4164-B73B-FB0E965918A8}" name="Year" dataDxfId="31"/>
    <tableColumn id="3" xr3:uid="{0271309B-5001-40AC-ADF5-2EE0F6108088}" name=" SO2 (µg/m3) 11" dataDxfId="30"/>
    <tableColumn id="4" xr3:uid="{687CDB17-B52F-4DC3-90EC-05864AFF8C14}" name=" NO2 (µg/m3) 12" dataDxfId="29"/>
    <tableColumn id="5" xr3:uid="{48F2492A-1180-43F0-9499-6BB0F8079F6C}" name="PM10 (µg/m3) 13" dataDxfId="28"/>
    <tableColumn id="6" xr3:uid="{D6D44D49-2C83-4A68-B62A-0A1D4FC4E4FB}" name="sub index SO2" dataDxfId="27">
      <calculatedColumnFormula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calculatedColumnFormula>
    </tableColumn>
    <tableColumn id="7" xr3:uid="{65CFDA3A-EA27-4C88-BBDE-AEAD8BC73751}" name="sub index NO2" dataDxfId="26">
      <calculatedColumnFormula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calculatedColumnFormula>
    </tableColumn>
    <tableColumn id="8" xr3:uid="{C50EAA49-FE28-4371-8E2C-2F3FE75DEBA7}" name="sub index PM10" dataDxfId="25">
      <calculatedColumnFormula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calculatedColumnFormula>
    </tableColumn>
    <tableColumn id="9" xr3:uid="{0D1124BC-D09C-4CC0-AB1B-7BD0E0A4238F}" name="AQI" dataDxfId="24">
      <calculatedColumnFormula>MAX(Y_2015[[#This Row],[sub index SO2]:[sub index PM10]])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E76BA6-4108-4F25-9248-B88372CA1D26}" name="Table6" displayName="Table6" ref="C2:M1292" totalsRowShown="0" headerRowDxfId="1" dataDxfId="2" headerRowBorderDxfId="14" tableBorderDxfId="15" totalsRowBorderDxfId="13">
  <autoFilter ref="C2:M1292" xr:uid="{D2E76BA6-4108-4F25-9248-B88372CA1D26}"/>
  <tableColumns count="11">
    <tableColumn id="1" xr3:uid="{F304C981-C72A-478A-9D71-0F932B605B1F}" name="State" dataDxfId="12"/>
    <tableColumn id="2" xr3:uid="{426AD78C-F026-455B-B188-5B6BC66DBC34}" name="Cities" dataDxfId="11"/>
    <tableColumn id="3" xr3:uid="{20521D6D-37A1-4AA3-99E0-720768D68DC0}" name="Years" dataDxfId="10"/>
    <tableColumn id="4" xr3:uid="{88AE51C6-2379-46CA-A44A-85E9CC834CCD}" name="SO2" dataDxfId="9"/>
    <tableColumn id="5" xr3:uid="{682A1406-79F3-437E-8063-DA49536A8E91}" name="NO2" dataDxfId="8"/>
    <tableColumn id="6" xr3:uid="{81B351C8-89EB-44D9-8F20-61581984A0BB}" name="PM10" dataDxfId="7"/>
    <tableColumn id="7" xr3:uid="{DF14A69B-CA5D-4EF5-B896-6AFE1143C3C4}" name="SI SO2" dataDxfId="6"/>
    <tableColumn id="8" xr3:uid="{5C083DE3-7C36-4084-993F-DCD739C29698}" name="SI NO2" dataDxfId="5"/>
    <tableColumn id="9" xr3:uid="{95E230ED-8BED-4442-BF58-9FADCE33F0BF}" name="SI PM10 " dataDxfId="4"/>
    <tableColumn id="10" xr3:uid="{0A4D5DC4-802A-4B8E-80C0-37866CE8FA37}" name="AQI" dataDxfId="3"/>
    <tableColumn id="11" xr3:uid="{33CDD51A-7E50-4AED-9351-6BE33CD0C9C1}" name="AQI Bucket" dataDxfId="0">
      <calculatedColumnFormula>_xlfn.IFS(Table6[[#This Row],[AQI]]&lt;=50,"Good",Table6[[#This Row],[AQI]]&lt;=100,"Satisfactory",Table6[[#This Row],[AQI]]&lt;=200,"Moderate",Table6[[#This Row],[AQI]]&lt;=300,"Poor",Table6[[#This Row],[AQI]]&lt;=400,"Very Poor",Table6[[#This Row],[AQI]]&gt;400,"Severe")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B8C4-E222-4D61-8017-F787BDB487D0}">
  <dimension ref="A1:Q272"/>
  <sheetViews>
    <sheetView workbookViewId="0">
      <selection activeCell="E12" sqref="E12"/>
    </sheetView>
  </sheetViews>
  <sheetFormatPr defaultRowHeight="15" x14ac:dyDescent="0.25"/>
  <cols>
    <col min="1" max="1" width="17.7109375" bestFit="1" customWidth="1"/>
    <col min="2" max="2" width="21.7109375" bestFit="1" customWidth="1"/>
    <col min="3" max="17" width="15.28515625" bestFit="1" customWidth="1"/>
  </cols>
  <sheetData>
    <row r="1" spans="1:17" x14ac:dyDescent="0.25">
      <c r="C1" s="55">
        <v>2011</v>
      </c>
      <c r="D1" s="55"/>
      <c r="E1" s="55"/>
      <c r="F1" s="55">
        <v>2012</v>
      </c>
      <c r="G1" s="55"/>
      <c r="H1" s="55"/>
      <c r="I1" s="55">
        <v>2013</v>
      </c>
      <c r="J1" s="55"/>
      <c r="K1" s="55"/>
      <c r="L1" s="55">
        <v>2014</v>
      </c>
      <c r="M1" s="55"/>
      <c r="N1" s="55"/>
      <c r="O1" s="55">
        <v>2015</v>
      </c>
      <c r="P1" s="55"/>
      <c r="Q1" s="55"/>
    </row>
    <row r="2" spans="1:17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2</v>
      </c>
      <c r="G2" t="s">
        <v>5</v>
      </c>
      <c r="H2" t="s">
        <v>6</v>
      </c>
      <c r="I2" t="s">
        <v>2</v>
      </c>
      <c r="J2" t="s">
        <v>5</v>
      </c>
      <c r="K2" t="s">
        <v>6</v>
      </c>
      <c r="L2" t="s">
        <v>2</v>
      </c>
      <c r="M2" t="s">
        <v>5</v>
      </c>
      <c r="N2" t="s">
        <v>6</v>
      </c>
      <c r="O2" t="s">
        <v>2</v>
      </c>
      <c r="P2" t="s">
        <v>5</v>
      </c>
      <c r="Q2" t="s">
        <v>6</v>
      </c>
    </row>
    <row r="3" spans="1:17" x14ac:dyDescent="0.25"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</row>
    <row r="4" spans="1:17" x14ac:dyDescent="0.25"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</row>
    <row r="5" spans="1:17" x14ac:dyDescent="0.25">
      <c r="A5" t="s">
        <v>7</v>
      </c>
      <c r="B5" t="s">
        <v>8</v>
      </c>
      <c r="I5">
        <v>4</v>
      </c>
      <c r="J5">
        <v>13</v>
      </c>
      <c r="K5">
        <v>70</v>
      </c>
      <c r="L5">
        <v>5</v>
      </c>
      <c r="M5">
        <v>10</v>
      </c>
      <c r="N5">
        <v>76</v>
      </c>
      <c r="O5">
        <v>5</v>
      </c>
      <c r="P5">
        <v>11</v>
      </c>
      <c r="Q5">
        <v>88</v>
      </c>
    </row>
    <row r="6" spans="1:17" x14ac:dyDescent="0.25">
      <c r="A6" t="s">
        <v>7</v>
      </c>
      <c r="B6" t="s">
        <v>9</v>
      </c>
      <c r="C6">
        <v>4</v>
      </c>
      <c r="D6">
        <v>9</v>
      </c>
      <c r="E6">
        <v>39</v>
      </c>
      <c r="F6">
        <v>4</v>
      </c>
      <c r="G6">
        <v>9</v>
      </c>
      <c r="H6">
        <v>40</v>
      </c>
      <c r="I6">
        <v>4</v>
      </c>
      <c r="J6">
        <v>9</v>
      </c>
      <c r="K6">
        <v>51</v>
      </c>
      <c r="L6">
        <v>5</v>
      </c>
      <c r="M6">
        <v>12</v>
      </c>
      <c r="N6">
        <v>65</v>
      </c>
      <c r="O6">
        <v>5</v>
      </c>
      <c r="P6">
        <v>13</v>
      </c>
      <c r="Q6">
        <v>67</v>
      </c>
    </row>
    <row r="7" spans="1:17" x14ac:dyDescent="0.25">
      <c r="A7" t="s">
        <v>7</v>
      </c>
      <c r="B7" t="s">
        <v>10</v>
      </c>
      <c r="I7">
        <v>6</v>
      </c>
      <c r="J7">
        <v>15</v>
      </c>
      <c r="K7">
        <v>115</v>
      </c>
      <c r="L7" t="s">
        <v>415</v>
      </c>
      <c r="M7" t="s">
        <v>415</v>
      </c>
      <c r="N7">
        <v>121</v>
      </c>
      <c r="O7">
        <v>5</v>
      </c>
      <c r="P7">
        <v>23</v>
      </c>
      <c r="Q7">
        <v>77</v>
      </c>
    </row>
    <row r="8" spans="1:17" x14ac:dyDescent="0.25">
      <c r="A8" t="s">
        <v>7</v>
      </c>
      <c r="B8" t="s">
        <v>11</v>
      </c>
      <c r="C8">
        <v>4</v>
      </c>
      <c r="D8">
        <v>10</v>
      </c>
      <c r="E8" t="s">
        <v>12</v>
      </c>
      <c r="F8">
        <v>5</v>
      </c>
      <c r="G8">
        <v>11</v>
      </c>
      <c r="H8">
        <v>75</v>
      </c>
      <c r="I8">
        <v>4</v>
      </c>
      <c r="J8">
        <v>17</v>
      </c>
      <c r="K8">
        <v>75</v>
      </c>
      <c r="L8">
        <v>5</v>
      </c>
      <c r="M8">
        <v>23</v>
      </c>
      <c r="N8">
        <v>79</v>
      </c>
      <c r="O8">
        <v>5</v>
      </c>
      <c r="P8">
        <v>26</v>
      </c>
      <c r="Q8">
        <v>100</v>
      </c>
    </row>
    <row r="9" spans="1:17" x14ac:dyDescent="0.25">
      <c r="A9" t="s">
        <v>7</v>
      </c>
      <c r="B9" t="s">
        <v>13</v>
      </c>
      <c r="I9">
        <v>5</v>
      </c>
      <c r="J9">
        <v>10</v>
      </c>
      <c r="K9">
        <v>70</v>
      </c>
      <c r="L9">
        <v>4</v>
      </c>
      <c r="M9">
        <v>10</v>
      </c>
      <c r="N9">
        <v>78</v>
      </c>
      <c r="O9">
        <v>5</v>
      </c>
      <c r="P9">
        <v>11</v>
      </c>
      <c r="Q9">
        <v>70</v>
      </c>
    </row>
    <row r="10" spans="1:17" x14ac:dyDescent="0.25">
      <c r="A10" t="s">
        <v>7</v>
      </c>
      <c r="B10" t="s">
        <v>14</v>
      </c>
      <c r="C10">
        <v>4</v>
      </c>
      <c r="D10">
        <v>9</v>
      </c>
      <c r="E10">
        <v>59</v>
      </c>
      <c r="F10" t="s">
        <v>15</v>
      </c>
      <c r="G10" t="s">
        <v>15</v>
      </c>
      <c r="H10">
        <v>58</v>
      </c>
      <c r="I10">
        <v>13</v>
      </c>
      <c r="J10">
        <v>19</v>
      </c>
      <c r="K10">
        <v>59</v>
      </c>
      <c r="L10">
        <v>12</v>
      </c>
      <c r="M10">
        <v>21</v>
      </c>
      <c r="N10">
        <v>56</v>
      </c>
      <c r="O10">
        <v>8</v>
      </c>
      <c r="P10">
        <v>19</v>
      </c>
      <c r="Q10">
        <v>62</v>
      </c>
    </row>
    <row r="11" spans="1:17" x14ac:dyDescent="0.25">
      <c r="A11" t="s">
        <v>7</v>
      </c>
      <c r="B11" t="s">
        <v>16</v>
      </c>
      <c r="C11">
        <v>4</v>
      </c>
      <c r="D11">
        <v>9</v>
      </c>
      <c r="E11" t="s">
        <v>17</v>
      </c>
      <c r="F11">
        <v>4</v>
      </c>
      <c r="G11">
        <v>9</v>
      </c>
      <c r="H11">
        <v>74</v>
      </c>
      <c r="I11">
        <v>4</v>
      </c>
      <c r="J11">
        <v>10</v>
      </c>
      <c r="K11">
        <v>76</v>
      </c>
      <c r="L11">
        <v>4</v>
      </c>
      <c r="M11">
        <v>10</v>
      </c>
      <c r="N11">
        <v>77</v>
      </c>
      <c r="O11">
        <v>5</v>
      </c>
      <c r="P11">
        <v>10</v>
      </c>
      <c r="Q11">
        <v>82</v>
      </c>
    </row>
    <row r="12" spans="1:17" x14ac:dyDescent="0.25">
      <c r="A12" t="s">
        <v>7</v>
      </c>
      <c r="B12" t="s">
        <v>18</v>
      </c>
      <c r="C12">
        <v>4</v>
      </c>
      <c r="D12">
        <v>10</v>
      </c>
      <c r="E12" t="s">
        <v>19</v>
      </c>
      <c r="F12">
        <v>5</v>
      </c>
      <c r="G12">
        <v>11</v>
      </c>
      <c r="H12">
        <v>62</v>
      </c>
      <c r="I12">
        <v>5</v>
      </c>
      <c r="J12">
        <v>17</v>
      </c>
      <c r="K12">
        <v>62</v>
      </c>
      <c r="L12">
        <v>5</v>
      </c>
      <c r="M12">
        <v>21</v>
      </c>
      <c r="N12">
        <v>63</v>
      </c>
      <c r="O12">
        <v>5</v>
      </c>
      <c r="P12">
        <v>28</v>
      </c>
      <c r="Q12">
        <v>66</v>
      </c>
    </row>
    <row r="13" spans="1:17" x14ac:dyDescent="0.25">
      <c r="A13" t="s">
        <v>7</v>
      </c>
      <c r="B13" t="s">
        <v>20</v>
      </c>
      <c r="I13">
        <v>11</v>
      </c>
      <c r="J13">
        <v>17</v>
      </c>
      <c r="K13">
        <v>68</v>
      </c>
      <c r="L13">
        <v>11</v>
      </c>
      <c r="M13">
        <v>18</v>
      </c>
      <c r="N13">
        <v>64</v>
      </c>
      <c r="O13">
        <v>7</v>
      </c>
      <c r="P13">
        <v>18</v>
      </c>
      <c r="Q13">
        <v>62</v>
      </c>
    </row>
    <row r="14" spans="1:17" x14ac:dyDescent="0.25">
      <c r="A14" t="s">
        <v>7</v>
      </c>
      <c r="B14" t="s">
        <v>21</v>
      </c>
      <c r="I14">
        <v>11</v>
      </c>
      <c r="J14">
        <v>16</v>
      </c>
      <c r="K14">
        <v>76</v>
      </c>
      <c r="L14">
        <v>14</v>
      </c>
      <c r="M14">
        <v>22</v>
      </c>
      <c r="N14">
        <v>69</v>
      </c>
      <c r="O14">
        <v>10</v>
      </c>
      <c r="P14">
        <v>22</v>
      </c>
      <c r="Q14">
        <v>73</v>
      </c>
    </row>
    <row r="15" spans="1:17" x14ac:dyDescent="0.25">
      <c r="A15" t="s">
        <v>7</v>
      </c>
      <c r="B15" t="s">
        <v>22</v>
      </c>
      <c r="C15">
        <v>4</v>
      </c>
      <c r="D15">
        <v>9</v>
      </c>
      <c r="E15">
        <v>37</v>
      </c>
      <c r="F15">
        <v>4</v>
      </c>
      <c r="G15">
        <v>9</v>
      </c>
      <c r="H15">
        <v>37</v>
      </c>
      <c r="I15">
        <v>4</v>
      </c>
      <c r="J15">
        <v>9</v>
      </c>
      <c r="K15">
        <v>44</v>
      </c>
      <c r="O15">
        <v>5</v>
      </c>
      <c r="P15">
        <v>11</v>
      </c>
      <c r="Q15">
        <v>62</v>
      </c>
    </row>
    <row r="16" spans="1:17" x14ac:dyDescent="0.25">
      <c r="A16" t="s">
        <v>7</v>
      </c>
      <c r="B16" t="s">
        <v>23</v>
      </c>
      <c r="C16">
        <v>6</v>
      </c>
      <c r="D16">
        <v>11</v>
      </c>
      <c r="E16" t="s">
        <v>24</v>
      </c>
      <c r="F16">
        <v>6</v>
      </c>
      <c r="G16">
        <v>12</v>
      </c>
      <c r="H16">
        <v>97</v>
      </c>
      <c r="I16">
        <v>5</v>
      </c>
      <c r="J16">
        <v>19</v>
      </c>
      <c r="K16">
        <v>104</v>
      </c>
      <c r="L16">
        <v>5</v>
      </c>
      <c r="M16">
        <v>24</v>
      </c>
      <c r="N16">
        <v>100</v>
      </c>
      <c r="O16">
        <v>6</v>
      </c>
      <c r="P16">
        <v>37</v>
      </c>
      <c r="Q16">
        <v>110</v>
      </c>
    </row>
    <row r="17" spans="1:17" x14ac:dyDescent="0.25">
      <c r="A17" t="s">
        <v>7</v>
      </c>
      <c r="B17" t="s">
        <v>25</v>
      </c>
      <c r="C17">
        <v>13</v>
      </c>
      <c r="D17">
        <v>20</v>
      </c>
      <c r="E17" t="s">
        <v>27</v>
      </c>
      <c r="F17">
        <v>12</v>
      </c>
      <c r="G17">
        <v>13</v>
      </c>
      <c r="H17">
        <v>65</v>
      </c>
      <c r="I17">
        <v>13</v>
      </c>
      <c r="J17">
        <v>18</v>
      </c>
      <c r="K17">
        <v>67</v>
      </c>
      <c r="L17">
        <v>13</v>
      </c>
      <c r="M17">
        <v>20</v>
      </c>
      <c r="N17">
        <v>64</v>
      </c>
      <c r="O17">
        <v>9</v>
      </c>
      <c r="P17">
        <v>19</v>
      </c>
      <c r="Q17">
        <v>61</v>
      </c>
    </row>
    <row r="18" spans="1:17" x14ac:dyDescent="0.25">
      <c r="B18" t="s">
        <v>26</v>
      </c>
      <c r="I18">
        <v>13</v>
      </c>
      <c r="J18">
        <v>19</v>
      </c>
      <c r="K18">
        <v>63</v>
      </c>
      <c r="L18">
        <v>13</v>
      </c>
      <c r="M18">
        <v>21</v>
      </c>
      <c r="N18">
        <v>69</v>
      </c>
      <c r="O18">
        <v>10</v>
      </c>
      <c r="P18">
        <v>24</v>
      </c>
      <c r="Q18">
        <v>74</v>
      </c>
    </row>
    <row r="19" spans="1:17" x14ac:dyDescent="0.25">
      <c r="A19" t="s">
        <v>7</v>
      </c>
      <c r="B19" t="s">
        <v>28</v>
      </c>
      <c r="L19">
        <v>2</v>
      </c>
      <c r="M19">
        <v>5</v>
      </c>
      <c r="N19">
        <v>75</v>
      </c>
      <c r="O19">
        <v>4</v>
      </c>
      <c r="P19">
        <v>7</v>
      </c>
      <c r="Q19">
        <v>91</v>
      </c>
    </row>
    <row r="20" spans="1:17" x14ac:dyDescent="0.25">
      <c r="A20" t="s">
        <v>29</v>
      </c>
      <c r="B20" t="s">
        <v>30</v>
      </c>
      <c r="L20">
        <v>2</v>
      </c>
      <c r="M20">
        <v>5</v>
      </c>
      <c r="N20">
        <v>64</v>
      </c>
      <c r="O20">
        <v>4</v>
      </c>
      <c r="P20">
        <v>4</v>
      </c>
      <c r="Q20">
        <v>70</v>
      </c>
    </row>
    <row r="21" spans="1:17" x14ac:dyDescent="0.25">
      <c r="A21" t="s">
        <v>29</v>
      </c>
      <c r="B21" t="s">
        <v>31</v>
      </c>
      <c r="I21">
        <v>7</v>
      </c>
      <c r="J21">
        <v>14</v>
      </c>
      <c r="K21">
        <v>45</v>
      </c>
      <c r="L21">
        <v>7</v>
      </c>
      <c r="M21">
        <v>13</v>
      </c>
      <c r="N21">
        <v>50</v>
      </c>
      <c r="O21">
        <v>7</v>
      </c>
      <c r="P21">
        <v>14</v>
      </c>
      <c r="Q21">
        <v>46</v>
      </c>
    </row>
    <row r="22" spans="1:17" x14ac:dyDescent="0.25">
      <c r="A22" t="s">
        <v>32</v>
      </c>
      <c r="B22" t="s">
        <v>33</v>
      </c>
      <c r="C22">
        <v>6</v>
      </c>
      <c r="D22">
        <v>13</v>
      </c>
      <c r="E22">
        <v>53</v>
      </c>
      <c r="F22" t="s">
        <v>412</v>
      </c>
      <c r="G22" t="s">
        <v>413</v>
      </c>
      <c r="H22" t="s">
        <v>414</v>
      </c>
      <c r="I22">
        <v>6</v>
      </c>
      <c r="J22">
        <v>14</v>
      </c>
      <c r="K22">
        <v>98</v>
      </c>
      <c r="L22">
        <v>6</v>
      </c>
      <c r="M22">
        <v>13</v>
      </c>
      <c r="N22">
        <v>70</v>
      </c>
      <c r="O22">
        <v>6</v>
      </c>
      <c r="P22">
        <v>12</v>
      </c>
      <c r="Q22">
        <v>69</v>
      </c>
    </row>
    <row r="23" spans="1:17" x14ac:dyDescent="0.25">
      <c r="A23" t="s">
        <v>32</v>
      </c>
      <c r="B23" t="s">
        <v>34</v>
      </c>
      <c r="C23">
        <v>6</v>
      </c>
      <c r="D23">
        <v>14</v>
      </c>
      <c r="E23">
        <v>56</v>
      </c>
      <c r="F23">
        <v>5</v>
      </c>
      <c r="G23">
        <v>13</v>
      </c>
      <c r="H23">
        <v>56</v>
      </c>
      <c r="I23">
        <v>7</v>
      </c>
      <c r="J23">
        <v>15</v>
      </c>
      <c r="K23">
        <v>99</v>
      </c>
      <c r="L23">
        <v>6</v>
      </c>
      <c r="M23">
        <v>14</v>
      </c>
      <c r="N23">
        <v>44</v>
      </c>
      <c r="O23">
        <v>7</v>
      </c>
      <c r="P23">
        <v>15</v>
      </c>
      <c r="Q23">
        <v>109</v>
      </c>
    </row>
    <row r="24" spans="1:17" x14ac:dyDescent="0.25">
      <c r="A24" t="s">
        <v>32</v>
      </c>
      <c r="B24" t="s">
        <v>35</v>
      </c>
      <c r="C24">
        <v>6</v>
      </c>
      <c r="D24">
        <v>13</v>
      </c>
      <c r="E24">
        <v>42</v>
      </c>
      <c r="F24">
        <v>6</v>
      </c>
      <c r="G24">
        <v>13</v>
      </c>
      <c r="H24">
        <v>56</v>
      </c>
      <c r="I24">
        <v>7</v>
      </c>
      <c r="J24">
        <v>16</v>
      </c>
      <c r="K24">
        <v>101</v>
      </c>
      <c r="L24">
        <v>7</v>
      </c>
      <c r="M24">
        <v>14</v>
      </c>
      <c r="N24">
        <v>63</v>
      </c>
      <c r="O24">
        <v>7</v>
      </c>
      <c r="P24">
        <v>14</v>
      </c>
      <c r="Q24">
        <v>124</v>
      </c>
    </row>
    <row r="25" spans="1:17" x14ac:dyDescent="0.25">
      <c r="A25" t="s">
        <v>32</v>
      </c>
      <c r="B25" t="s">
        <v>36</v>
      </c>
      <c r="C25">
        <v>6</v>
      </c>
      <c r="D25">
        <v>15</v>
      </c>
      <c r="E25" t="s">
        <v>19</v>
      </c>
      <c r="F25">
        <v>6</v>
      </c>
      <c r="G25">
        <v>14</v>
      </c>
      <c r="H25">
        <v>55</v>
      </c>
      <c r="I25">
        <v>7</v>
      </c>
      <c r="J25">
        <v>16</v>
      </c>
      <c r="K25">
        <v>147</v>
      </c>
      <c r="L25">
        <v>7</v>
      </c>
      <c r="M25">
        <v>14</v>
      </c>
      <c r="N25">
        <v>88</v>
      </c>
      <c r="O25">
        <v>7</v>
      </c>
      <c r="P25">
        <v>14</v>
      </c>
      <c r="Q25">
        <v>97</v>
      </c>
    </row>
    <row r="26" spans="1:17" x14ac:dyDescent="0.25">
      <c r="A26" t="s">
        <v>32</v>
      </c>
      <c r="B26" t="s">
        <v>37</v>
      </c>
      <c r="C26">
        <v>6</v>
      </c>
      <c r="D26">
        <v>14</v>
      </c>
      <c r="E26" t="s">
        <v>38</v>
      </c>
      <c r="F26">
        <v>6</v>
      </c>
      <c r="G26">
        <v>14</v>
      </c>
      <c r="H26">
        <v>92</v>
      </c>
      <c r="I26">
        <v>7</v>
      </c>
      <c r="J26">
        <v>16</v>
      </c>
      <c r="K26">
        <v>121</v>
      </c>
      <c r="L26">
        <v>6</v>
      </c>
      <c r="M26">
        <v>14</v>
      </c>
      <c r="N26">
        <v>66</v>
      </c>
      <c r="O26">
        <v>6</v>
      </c>
      <c r="P26">
        <v>14</v>
      </c>
      <c r="Q26">
        <v>78</v>
      </c>
    </row>
    <row r="27" spans="1:17" x14ac:dyDescent="0.25">
      <c r="A27" t="s">
        <v>32</v>
      </c>
      <c r="B27" t="s">
        <v>39</v>
      </c>
      <c r="C27">
        <v>6</v>
      </c>
      <c r="D27">
        <v>13</v>
      </c>
      <c r="E27" t="s">
        <v>40</v>
      </c>
      <c r="F27">
        <v>2</v>
      </c>
      <c r="G27">
        <v>2</v>
      </c>
      <c r="H27">
        <v>45</v>
      </c>
      <c r="I27">
        <v>7</v>
      </c>
      <c r="J27">
        <v>15</v>
      </c>
      <c r="K27">
        <v>77</v>
      </c>
      <c r="L27">
        <v>12</v>
      </c>
      <c r="M27">
        <v>24</v>
      </c>
      <c r="N27">
        <v>55</v>
      </c>
      <c r="O27">
        <v>7</v>
      </c>
      <c r="P27">
        <v>15</v>
      </c>
      <c r="Q27">
        <v>115</v>
      </c>
    </row>
    <row r="28" spans="1:17" x14ac:dyDescent="0.25">
      <c r="A28" t="s">
        <v>32</v>
      </c>
      <c r="B28" t="s">
        <v>41</v>
      </c>
      <c r="C28">
        <v>9</v>
      </c>
      <c r="D28">
        <v>20</v>
      </c>
      <c r="E28">
        <v>53</v>
      </c>
      <c r="F28">
        <v>6</v>
      </c>
      <c r="G28">
        <v>15</v>
      </c>
      <c r="H28">
        <v>54</v>
      </c>
      <c r="I28">
        <v>7</v>
      </c>
      <c r="J28">
        <v>15</v>
      </c>
      <c r="K28">
        <v>132</v>
      </c>
      <c r="L28">
        <v>7</v>
      </c>
      <c r="M28">
        <v>13</v>
      </c>
      <c r="N28">
        <v>100</v>
      </c>
      <c r="O28">
        <v>8</v>
      </c>
      <c r="P28">
        <v>15</v>
      </c>
      <c r="Q28">
        <v>137</v>
      </c>
    </row>
    <row r="29" spans="1:17" x14ac:dyDescent="0.25">
      <c r="A29" t="s">
        <v>32</v>
      </c>
      <c r="B29" t="s">
        <v>42</v>
      </c>
      <c r="C29">
        <v>6</v>
      </c>
      <c r="D29">
        <v>13</v>
      </c>
      <c r="E29" t="s">
        <v>43</v>
      </c>
      <c r="F29">
        <v>6</v>
      </c>
      <c r="G29">
        <v>13</v>
      </c>
      <c r="H29">
        <v>79</v>
      </c>
      <c r="I29">
        <v>7</v>
      </c>
      <c r="J29">
        <v>17</v>
      </c>
      <c r="K29">
        <v>140</v>
      </c>
      <c r="L29">
        <v>7</v>
      </c>
      <c r="M29">
        <v>15</v>
      </c>
      <c r="N29">
        <v>76</v>
      </c>
      <c r="O29">
        <v>6</v>
      </c>
      <c r="P29">
        <v>15</v>
      </c>
      <c r="Q29">
        <v>120</v>
      </c>
    </row>
    <row r="30" spans="1:17" x14ac:dyDescent="0.25">
      <c r="A30" t="s">
        <v>32</v>
      </c>
      <c r="B30" t="s">
        <v>44</v>
      </c>
      <c r="C30">
        <v>6</v>
      </c>
      <c r="D30">
        <v>15</v>
      </c>
      <c r="E30" t="s">
        <v>45</v>
      </c>
      <c r="F30">
        <v>6</v>
      </c>
      <c r="G30">
        <v>15</v>
      </c>
      <c r="H30">
        <v>82</v>
      </c>
      <c r="I30">
        <v>7</v>
      </c>
      <c r="J30">
        <v>15</v>
      </c>
      <c r="K30">
        <v>120</v>
      </c>
      <c r="L30">
        <v>6</v>
      </c>
      <c r="M30">
        <v>12</v>
      </c>
      <c r="N30">
        <v>90</v>
      </c>
      <c r="O30">
        <v>6</v>
      </c>
      <c r="P30">
        <v>13</v>
      </c>
      <c r="Q30">
        <v>70</v>
      </c>
    </row>
    <row r="31" spans="1:17" x14ac:dyDescent="0.25">
      <c r="A31" t="s">
        <v>32</v>
      </c>
      <c r="B31" t="s">
        <v>46</v>
      </c>
      <c r="C31">
        <v>6</v>
      </c>
      <c r="D31">
        <v>14</v>
      </c>
      <c r="E31" t="s">
        <v>47</v>
      </c>
      <c r="F31">
        <v>7</v>
      </c>
      <c r="G31">
        <v>15</v>
      </c>
      <c r="H31">
        <v>109</v>
      </c>
      <c r="I31">
        <v>7</v>
      </c>
      <c r="J31">
        <v>17</v>
      </c>
      <c r="K31">
        <v>135</v>
      </c>
      <c r="L31">
        <v>6</v>
      </c>
      <c r="M31">
        <v>14</v>
      </c>
      <c r="N31">
        <v>80</v>
      </c>
      <c r="O31">
        <v>6</v>
      </c>
      <c r="P31">
        <v>13</v>
      </c>
      <c r="Q31">
        <v>72</v>
      </c>
    </row>
    <row r="32" spans="1:17" x14ac:dyDescent="0.25">
      <c r="A32" t="s">
        <v>32</v>
      </c>
      <c r="B32" t="s">
        <v>48</v>
      </c>
      <c r="C32">
        <v>6</v>
      </c>
      <c r="D32">
        <v>14</v>
      </c>
      <c r="E32" t="s">
        <v>49</v>
      </c>
      <c r="F32">
        <v>6</v>
      </c>
      <c r="G32">
        <v>14</v>
      </c>
      <c r="H32">
        <v>91</v>
      </c>
      <c r="I32">
        <v>7</v>
      </c>
      <c r="J32">
        <v>14</v>
      </c>
      <c r="K32">
        <v>120</v>
      </c>
      <c r="L32">
        <v>7</v>
      </c>
      <c r="M32">
        <v>13</v>
      </c>
      <c r="N32">
        <v>71</v>
      </c>
      <c r="O32">
        <v>7</v>
      </c>
      <c r="P32">
        <v>14</v>
      </c>
      <c r="Q32">
        <v>90</v>
      </c>
    </row>
    <row r="33" spans="1:17" x14ac:dyDescent="0.25">
      <c r="A33" t="s">
        <v>32</v>
      </c>
      <c r="B33" t="s">
        <v>50</v>
      </c>
      <c r="C33">
        <v>5</v>
      </c>
      <c r="D33">
        <v>12</v>
      </c>
      <c r="E33">
        <v>60</v>
      </c>
      <c r="F33">
        <v>3</v>
      </c>
      <c r="G33">
        <v>9</v>
      </c>
      <c r="H33">
        <v>11</v>
      </c>
      <c r="I33">
        <v>6</v>
      </c>
      <c r="J33">
        <v>14</v>
      </c>
      <c r="K33">
        <v>99</v>
      </c>
      <c r="L33">
        <v>6</v>
      </c>
      <c r="M33">
        <v>13</v>
      </c>
      <c r="N33">
        <v>57</v>
      </c>
      <c r="O33">
        <v>7</v>
      </c>
      <c r="P33">
        <v>15</v>
      </c>
      <c r="Q33">
        <v>119</v>
      </c>
    </row>
    <row r="34" spans="1:17" x14ac:dyDescent="0.25">
      <c r="A34" t="s">
        <v>32</v>
      </c>
      <c r="B34" t="s">
        <v>51</v>
      </c>
      <c r="C34">
        <v>6</v>
      </c>
      <c r="D34">
        <v>12</v>
      </c>
      <c r="E34">
        <v>56</v>
      </c>
      <c r="F34">
        <v>5</v>
      </c>
      <c r="G34">
        <v>12</v>
      </c>
      <c r="H34">
        <v>57</v>
      </c>
      <c r="L34" t="s">
        <v>415</v>
      </c>
      <c r="M34" t="s">
        <v>415</v>
      </c>
      <c r="N34" t="s">
        <v>415</v>
      </c>
    </row>
    <row r="35" spans="1:17" x14ac:dyDescent="0.25">
      <c r="A35" t="s">
        <v>52</v>
      </c>
      <c r="B35" t="s">
        <v>53</v>
      </c>
      <c r="C35">
        <v>5</v>
      </c>
      <c r="D35">
        <v>47</v>
      </c>
      <c r="E35" t="s">
        <v>54</v>
      </c>
      <c r="F35">
        <v>6</v>
      </c>
      <c r="G35">
        <v>36</v>
      </c>
      <c r="H35">
        <v>166</v>
      </c>
      <c r="I35">
        <v>2</v>
      </c>
      <c r="J35">
        <v>28</v>
      </c>
      <c r="K35">
        <v>101</v>
      </c>
      <c r="L35">
        <v>2</v>
      </c>
      <c r="M35">
        <v>21</v>
      </c>
      <c r="N35">
        <v>91</v>
      </c>
      <c r="O35">
        <v>2</v>
      </c>
      <c r="P35">
        <v>25</v>
      </c>
      <c r="Q35">
        <v>85</v>
      </c>
    </row>
    <row r="36" spans="1:17" x14ac:dyDescent="0.25">
      <c r="A36" t="s">
        <v>55</v>
      </c>
      <c r="B36" t="s">
        <v>55</v>
      </c>
      <c r="C36">
        <v>2</v>
      </c>
      <c r="D36">
        <v>16</v>
      </c>
      <c r="E36" t="s">
        <v>56</v>
      </c>
      <c r="F36">
        <v>2</v>
      </c>
      <c r="G36">
        <v>19</v>
      </c>
      <c r="H36">
        <v>110</v>
      </c>
      <c r="I36">
        <v>8</v>
      </c>
      <c r="J36">
        <v>22</v>
      </c>
      <c r="K36">
        <v>102</v>
      </c>
      <c r="L36">
        <v>9</v>
      </c>
      <c r="M36">
        <v>23</v>
      </c>
      <c r="N36">
        <v>108</v>
      </c>
      <c r="O36">
        <v>9</v>
      </c>
      <c r="P36">
        <v>23</v>
      </c>
      <c r="Q36">
        <v>109</v>
      </c>
    </row>
    <row r="37" spans="1:17" x14ac:dyDescent="0.25">
      <c r="A37" t="s">
        <v>57</v>
      </c>
      <c r="B37" t="s">
        <v>58</v>
      </c>
      <c r="C37">
        <v>9</v>
      </c>
      <c r="D37">
        <v>22</v>
      </c>
      <c r="E37" t="s">
        <v>59</v>
      </c>
      <c r="F37">
        <v>8</v>
      </c>
      <c r="G37">
        <v>22</v>
      </c>
      <c r="H37">
        <v>103</v>
      </c>
      <c r="I37">
        <v>5</v>
      </c>
      <c r="J37">
        <v>22</v>
      </c>
      <c r="K37">
        <v>115</v>
      </c>
      <c r="L37">
        <v>5</v>
      </c>
      <c r="M37">
        <v>21</v>
      </c>
      <c r="N37">
        <v>101</v>
      </c>
      <c r="O37">
        <v>6</v>
      </c>
      <c r="P37">
        <v>22</v>
      </c>
      <c r="Q37">
        <v>99</v>
      </c>
    </row>
    <row r="38" spans="1:17" x14ac:dyDescent="0.25">
      <c r="A38" t="s">
        <v>57</v>
      </c>
      <c r="B38" t="s">
        <v>60</v>
      </c>
      <c r="C38">
        <v>8</v>
      </c>
      <c r="D38">
        <v>21</v>
      </c>
      <c r="E38" t="s">
        <v>61</v>
      </c>
      <c r="F38">
        <v>6</v>
      </c>
      <c r="G38">
        <v>20</v>
      </c>
      <c r="H38" t="s">
        <v>414</v>
      </c>
      <c r="I38">
        <v>12</v>
      </c>
      <c r="J38">
        <v>19</v>
      </c>
      <c r="K38">
        <v>77</v>
      </c>
      <c r="L38">
        <v>13</v>
      </c>
      <c r="M38">
        <v>19</v>
      </c>
      <c r="N38">
        <v>72</v>
      </c>
      <c r="O38">
        <v>12</v>
      </c>
      <c r="P38">
        <v>18</v>
      </c>
      <c r="Q38">
        <v>66</v>
      </c>
    </row>
    <row r="39" spans="1:17" x14ac:dyDescent="0.25">
      <c r="A39" t="s">
        <v>57</v>
      </c>
      <c r="B39" t="s">
        <v>62</v>
      </c>
      <c r="C39">
        <v>12</v>
      </c>
      <c r="D39">
        <v>20</v>
      </c>
      <c r="E39" t="s">
        <v>63</v>
      </c>
      <c r="F39">
        <v>12</v>
      </c>
      <c r="G39">
        <v>19</v>
      </c>
      <c r="H39">
        <v>81</v>
      </c>
      <c r="I39">
        <v>15</v>
      </c>
      <c r="J39">
        <v>41</v>
      </c>
      <c r="K39">
        <v>305</v>
      </c>
      <c r="L39">
        <v>16</v>
      </c>
      <c r="M39">
        <v>41</v>
      </c>
      <c r="N39">
        <v>329</v>
      </c>
      <c r="O39">
        <v>13</v>
      </c>
      <c r="P39">
        <v>36</v>
      </c>
      <c r="Q39">
        <v>188</v>
      </c>
    </row>
    <row r="40" spans="1:17" x14ac:dyDescent="0.25">
      <c r="A40" t="s">
        <v>57</v>
      </c>
      <c r="B40" t="s">
        <v>64</v>
      </c>
      <c r="C40">
        <v>14</v>
      </c>
      <c r="D40" t="s">
        <v>65</v>
      </c>
      <c r="E40" t="s">
        <v>66</v>
      </c>
      <c r="F40">
        <v>14</v>
      </c>
      <c r="G40">
        <v>40</v>
      </c>
      <c r="H40">
        <v>268</v>
      </c>
      <c r="I40">
        <v>8</v>
      </c>
      <c r="J40">
        <v>21</v>
      </c>
      <c r="K40">
        <v>44</v>
      </c>
      <c r="L40" t="s">
        <v>415</v>
      </c>
      <c r="M40" t="s">
        <v>415</v>
      </c>
      <c r="N40" t="s">
        <v>415</v>
      </c>
      <c r="O40">
        <v>16</v>
      </c>
      <c r="P40">
        <v>27</v>
      </c>
      <c r="Q40">
        <v>89</v>
      </c>
    </row>
    <row r="41" spans="1:17" x14ac:dyDescent="0.25">
      <c r="A41" t="s">
        <v>67</v>
      </c>
      <c r="B41" t="s">
        <v>69</v>
      </c>
      <c r="C41">
        <v>8</v>
      </c>
      <c r="D41">
        <v>19</v>
      </c>
      <c r="E41">
        <v>24</v>
      </c>
      <c r="F41">
        <v>8</v>
      </c>
      <c r="G41">
        <v>20</v>
      </c>
      <c r="H41" t="s">
        <v>15</v>
      </c>
      <c r="I41">
        <v>8</v>
      </c>
      <c r="J41">
        <v>20</v>
      </c>
      <c r="K41">
        <v>44</v>
      </c>
      <c r="L41" t="s">
        <v>415</v>
      </c>
      <c r="M41" t="s">
        <v>415</v>
      </c>
      <c r="N41" t="s">
        <v>415</v>
      </c>
      <c r="O41">
        <v>14</v>
      </c>
      <c r="P41">
        <v>25</v>
      </c>
      <c r="Q41">
        <v>83</v>
      </c>
    </row>
    <row r="42" spans="1:17" x14ac:dyDescent="0.25">
      <c r="A42" t="s">
        <v>68</v>
      </c>
      <c r="I42">
        <v>4</v>
      </c>
      <c r="J42">
        <v>66</v>
      </c>
      <c r="K42">
        <v>221</v>
      </c>
      <c r="L42">
        <v>5</v>
      </c>
      <c r="M42">
        <v>61</v>
      </c>
      <c r="N42">
        <v>217</v>
      </c>
      <c r="O42">
        <v>5</v>
      </c>
      <c r="P42">
        <v>65</v>
      </c>
      <c r="Q42">
        <v>220</v>
      </c>
    </row>
    <row r="43" spans="1:17" x14ac:dyDescent="0.25">
      <c r="A43" t="s">
        <v>70</v>
      </c>
      <c r="B43" t="s">
        <v>71</v>
      </c>
      <c r="C43">
        <v>7</v>
      </c>
      <c r="D43">
        <v>20</v>
      </c>
      <c r="E43">
        <v>24</v>
      </c>
      <c r="F43">
        <v>8</v>
      </c>
      <c r="G43">
        <v>20</v>
      </c>
      <c r="H43" t="s">
        <v>412</v>
      </c>
      <c r="I43">
        <v>7</v>
      </c>
      <c r="J43">
        <v>12</v>
      </c>
      <c r="K43">
        <v>55</v>
      </c>
      <c r="L43">
        <v>5</v>
      </c>
      <c r="M43">
        <v>10</v>
      </c>
      <c r="N43">
        <v>63</v>
      </c>
      <c r="O43">
        <v>4</v>
      </c>
      <c r="P43">
        <v>9</v>
      </c>
      <c r="Q43">
        <v>62</v>
      </c>
    </row>
    <row r="44" spans="1:17" x14ac:dyDescent="0.25">
      <c r="A44" t="s">
        <v>72</v>
      </c>
      <c r="B44" t="s">
        <v>72</v>
      </c>
      <c r="C44">
        <v>5</v>
      </c>
      <c r="D44" t="s">
        <v>73</v>
      </c>
      <c r="E44" t="s">
        <v>74</v>
      </c>
      <c r="F44">
        <v>5</v>
      </c>
      <c r="G44">
        <v>59</v>
      </c>
      <c r="H44">
        <v>237</v>
      </c>
      <c r="I44">
        <v>7</v>
      </c>
      <c r="J44">
        <v>12</v>
      </c>
      <c r="K44">
        <v>54</v>
      </c>
      <c r="L44">
        <v>5</v>
      </c>
      <c r="M44">
        <v>10</v>
      </c>
      <c r="N44">
        <v>52</v>
      </c>
      <c r="O44">
        <v>4</v>
      </c>
      <c r="P44">
        <v>9</v>
      </c>
      <c r="Q44">
        <v>52</v>
      </c>
    </row>
    <row r="45" spans="1:17" x14ac:dyDescent="0.25">
      <c r="A45" t="s">
        <v>75</v>
      </c>
      <c r="B45" t="s">
        <v>76</v>
      </c>
      <c r="C45">
        <v>11</v>
      </c>
      <c r="D45">
        <v>16</v>
      </c>
      <c r="E45" t="s">
        <v>77</v>
      </c>
      <c r="F45">
        <v>10</v>
      </c>
      <c r="G45">
        <v>12</v>
      </c>
      <c r="H45">
        <v>90</v>
      </c>
      <c r="I45">
        <v>7</v>
      </c>
      <c r="J45">
        <v>12</v>
      </c>
      <c r="K45">
        <v>57</v>
      </c>
      <c r="L45">
        <v>5</v>
      </c>
      <c r="M45">
        <v>10</v>
      </c>
      <c r="N45">
        <v>50</v>
      </c>
      <c r="O45">
        <v>4</v>
      </c>
      <c r="P45">
        <v>9</v>
      </c>
      <c r="Q45">
        <v>54</v>
      </c>
    </row>
    <row r="46" spans="1:17" x14ac:dyDescent="0.25">
      <c r="A46" t="s">
        <v>75</v>
      </c>
      <c r="B46" t="s">
        <v>78</v>
      </c>
      <c r="C46">
        <v>9</v>
      </c>
      <c r="D46">
        <v>14</v>
      </c>
      <c r="E46" t="s">
        <v>49</v>
      </c>
      <c r="F46">
        <v>9</v>
      </c>
      <c r="G46">
        <v>12</v>
      </c>
      <c r="H46">
        <v>84</v>
      </c>
      <c r="I46">
        <v>7</v>
      </c>
      <c r="J46">
        <v>12</v>
      </c>
      <c r="K46">
        <v>48</v>
      </c>
      <c r="L46">
        <v>5</v>
      </c>
      <c r="M46">
        <v>10</v>
      </c>
      <c r="N46">
        <v>52</v>
      </c>
      <c r="O46">
        <v>4</v>
      </c>
      <c r="P46">
        <v>8</v>
      </c>
      <c r="Q46">
        <v>49</v>
      </c>
    </row>
    <row r="47" spans="1:17" x14ac:dyDescent="0.25">
      <c r="A47" t="s">
        <v>75</v>
      </c>
      <c r="B47" t="s">
        <v>79</v>
      </c>
      <c r="C47">
        <v>10</v>
      </c>
      <c r="D47">
        <v>16</v>
      </c>
      <c r="E47" t="s">
        <v>80</v>
      </c>
      <c r="F47">
        <v>10</v>
      </c>
      <c r="G47">
        <v>18</v>
      </c>
      <c r="H47">
        <v>119</v>
      </c>
      <c r="L47">
        <v>4</v>
      </c>
      <c r="M47">
        <v>9</v>
      </c>
      <c r="N47">
        <v>60</v>
      </c>
      <c r="O47">
        <v>4</v>
      </c>
      <c r="P47">
        <v>9</v>
      </c>
      <c r="Q47">
        <v>56</v>
      </c>
    </row>
    <row r="48" spans="1:17" x14ac:dyDescent="0.25">
      <c r="A48" t="s">
        <v>75</v>
      </c>
      <c r="B48" t="s">
        <v>81</v>
      </c>
      <c r="C48">
        <v>9</v>
      </c>
      <c r="D48">
        <v>15</v>
      </c>
      <c r="E48" t="s">
        <v>82</v>
      </c>
      <c r="F48">
        <v>16</v>
      </c>
      <c r="G48">
        <v>21</v>
      </c>
      <c r="H48">
        <v>121</v>
      </c>
    </row>
    <row r="49" spans="1:17" x14ac:dyDescent="0.25">
      <c r="A49" t="s">
        <v>75</v>
      </c>
      <c r="B49" t="s">
        <v>83</v>
      </c>
      <c r="I49">
        <v>7</v>
      </c>
      <c r="J49">
        <v>13</v>
      </c>
      <c r="K49">
        <v>54</v>
      </c>
      <c r="L49">
        <v>5</v>
      </c>
      <c r="M49">
        <v>10</v>
      </c>
      <c r="N49">
        <v>50</v>
      </c>
      <c r="O49">
        <v>4</v>
      </c>
      <c r="P49">
        <v>9</v>
      </c>
      <c r="Q49">
        <v>52</v>
      </c>
    </row>
    <row r="50" spans="1:17" x14ac:dyDescent="0.25">
      <c r="I50">
        <v>7</v>
      </c>
      <c r="J50">
        <v>12</v>
      </c>
      <c r="K50">
        <v>54</v>
      </c>
      <c r="L50">
        <v>5</v>
      </c>
      <c r="M50">
        <v>10</v>
      </c>
      <c r="N50">
        <v>46</v>
      </c>
      <c r="O50">
        <v>4</v>
      </c>
      <c r="P50">
        <v>9</v>
      </c>
      <c r="Q50">
        <v>49</v>
      </c>
    </row>
    <row r="51" spans="1:17" x14ac:dyDescent="0.25">
      <c r="A51" t="s">
        <v>75</v>
      </c>
      <c r="B51" t="s">
        <v>84</v>
      </c>
      <c r="C51">
        <v>7</v>
      </c>
      <c r="D51">
        <v>16</v>
      </c>
      <c r="E51" t="s">
        <v>85</v>
      </c>
      <c r="F51">
        <v>15</v>
      </c>
      <c r="G51">
        <v>20</v>
      </c>
      <c r="H51">
        <v>112</v>
      </c>
      <c r="I51">
        <v>7</v>
      </c>
      <c r="J51">
        <v>13</v>
      </c>
      <c r="K51">
        <v>54</v>
      </c>
      <c r="L51">
        <v>5</v>
      </c>
      <c r="M51">
        <v>10</v>
      </c>
      <c r="N51">
        <v>65</v>
      </c>
      <c r="O51">
        <v>4</v>
      </c>
      <c r="P51">
        <v>10</v>
      </c>
      <c r="Q51">
        <v>60</v>
      </c>
    </row>
    <row r="52" spans="1:17" x14ac:dyDescent="0.25">
      <c r="A52" t="s">
        <v>75</v>
      </c>
      <c r="B52" t="s">
        <v>86</v>
      </c>
      <c r="C52">
        <v>13</v>
      </c>
      <c r="D52">
        <v>19</v>
      </c>
      <c r="E52" t="s">
        <v>87</v>
      </c>
      <c r="F52">
        <v>16</v>
      </c>
      <c r="G52">
        <v>21</v>
      </c>
      <c r="H52">
        <v>135</v>
      </c>
      <c r="I52">
        <v>10</v>
      </c>
      <c r="J52">
        <v>12</v>
      </c>
      <c r="K52">
        <v>60</v>
      </c>
      <c r="L52">
        <v>9</v>
      </c>
      <c r="M52">
        <v>11</v>
      </c>
      <c r="N52">
        <v>59</v>
      </c>
      <c r="O52">
        <v>9</v>
      </c>
      <c r="P52">
        <v>10</v>
      </c>
      <c r="Q52">
        <v>56</v>
      </c>
    </row>
    <row r="53" spans="1:17" x14ac:dyDescent="0.25">
      <c r="A53" t="s">
        <v>75</v>
      </c>
      <c r="B53" t="s">
        <v>88</v>
      </c>
      <c r="F53">
        <v>9</v>
      </c>
      <c r="G53">
        <v>16</v>
      </c>
      <c r="H53">
        <v>63</v>
      </c>
      <c r="I53">
        <v>6</v>
      </c>
      <c r="J53">
        <v>12</v>
      </c>
      <c r="K53">
        <v>60</v>
      </c>
      <c r="L53">
        <v>5</v>
      </c>
      <c r="M53">
        <v>10</v>
      </c>
      <c r="N53">
        <v>58</v>
      </c>
      <c r="O53">
        <v>4</v>
      </c>
      <c r="P53">
        <v>9</v>
      </c>
      <c r="Q53">
        <v>59</v>
      </c>
    </row>
    <row r="54" spans="1:17" x14ac:dyDescent="0.25">
      <c r="A54" t="s">
        <v>75</v>
      </c>
      <c r="B54" t="s">
        <v>89</v>
      </c>
      <c r="F54">
        <v>7</v>
      </c>
      <c r="G54">
        <v>9</v>
      </c>
      <c r="H54">
        <v>82</v>
      </c>
      <c r="I54">
        <v>6</v>
      </c>
      <c r="J54">
        <v>12</v>
      </c>
      <c r="K54">
        <v>60</v>
      </c>
      <c r="L54">
        <v>3</v>
      </c>
      <c r="M54">
        <v>7</v>
      </c>
      <c r="N54">
        <v>70</v>
      </c>
      <c r="O54">
        <v>6</v>
      </c>
      <c r="P54">
        <v>9</v>
      </c>
      <c r="Q54">
        <v>74</v>
      </c>
    </row>
    <row r="55" spans="1:17" x14ac:dyDescent="0.25">
      <c r="A55" t="s">
        <v>75</v>
      </c>
      <c r="B55" t="s">
        <v>90</v>
      </c>
      <c r="C55">
        <v>15</v>
      </c>
      <c r="D55">
        <v>23</v>
      </c>
      <c r="E55">
        <v>90</v>
      </c>
      <c r="F55">
        <v>9</v>
      </c>
      <c r="G55">
        <v>17</v>
      </c>
      <c r="H55">
        <v>67</v>
      </c>
      <c r="I55">
        <v>7</v>
      </c>
      <c r="J55">
        <v>10</v>
      </c>
      <c r="K55">
        <v>46</v>
      </c>
      <c r="L55">
        <v>3</v>
      </c>
      <c r="M55">
        <v>7</v>
      </c>
      <c r="N55">
        <v>51</v>
      </c>
      <c r="O55">
        <v>5</v>
      </c>
      <c r="P55">
        <v>13</v>
      </c>
      <c r="Q55">
        <v>52</v>
      </c>
    </row>
    <row r="56" spans="1:17" x14ac:dyDescent="0.25">
      <c r="A56" t="s">
        <v>75</v>
      </c>
      <c r="B56" t="s">
        <v>91</v>
      </c>
      <c r="C56">
        <v>4</v>
      </c>
      <c r="D56">
        <v>19</v>
      </c>
      <c r="E56" t="s">
        <v>92</v>
      </c>
      <c r="F56">
        <v>6</v>
      </c>
      <c r="G56">
        <v>19</v>
      </c>
      <c r="H56">
        <v>112</v>
      </c>
      <c r="I56">
        <v>6</v>
      </c>
      <c r="J56">
        <v>12</v>
      </c>
      <c r="K56">
        <v>50</v>
      </c>
      <c r="L56">
        <v>5</v>
      </c>
      <c r="M56">
        <v>10</v>
      </c>
      <c r="N56">
        <v>54</v>
      </c>
      <c r="O56">
        <v>4</v>
      </c>
      <c r="P56">
        <v>9</v>
      </c>
      <c r="Q56">
        <v>51</v>
      </c>
    </row>
    <row r="57" spans="1:17" x14ac:dyDescent="0.25">
      <c r="A57" t="s">
        <v>75</v>
      </c>
      <c r="B57" t="s">
        <v>93</v>
      </c>
      <c r="C57">
        <v>4</v>
      </c>
      <c r="D57">
        <v>17</v>
      </c>
      <c r="E57" t="s">
        <v>85</v>
      </c>
      <c r="F57">
        <v>9</v>
      </c>
      <c r="G57">
        <v>14</v>
      </c>
      <c r="H57">
        <v>67</v>
      </c>
      <c r="I57">
        <v>7</v>
      </c>
      <c r="J57">
        <v>12</v>
      </c>
      <c r="K57">
        <v>46</v>
      </c>
      <c r="L57">
        <v>5</v>
      </c>
      <c r="M57">
        <v>10</v>
      </c>
      <c r="N57">
        <v>49</v>
      </c>
      <c r="O57">
        <v>4</v>
      </c>
      <c r="P57">
        <v>9</v>
      </c>
      <c r="Q57">
        <v>47</v>
      </c>
    </row>
    <row r="58" spans="1:17" x14ac:dyDescent="0.25">
      <c r="A58" t="s">
        <v>75</v>
      </c>
      <c r="B58" t="s">
        <v>94</v>
      </c>
      <c r="F58">
        <v>9</v>
      </c>
      <c r="G58">
        <v>16</v>
      </c>
      <c r="H58">
        <v>60</v>
      </c>
      <c r="I58">
        <v>7</v>
      </c>
      <c r="J58">
        <v>12</v>
      </c>
      <c r="K58">
        <v>53</v>
      </c>
      <c r="L58">
        <v>5</v>
      </c>
      <c r="M58">
        <v>10</v>
      </c>
      <c r="N58">
        <v>53</v>
      </c>
      <c r="O58">
        <v>4</v>
      </c>
      <c r="P58">
        <v>9</v>
      </c>
      <c r="Q58">
        <v>54</v>
      </c>
    </row>
    <row r="59" spans="1:17" x14ac:dyDescent="0.25">
      <c r="A59" t="s">
        <v>75</v>
      </c>
      <c r="B59" t="s">
        <v>95</v>
      </c>
      <c r="F59">
        <v>14</v>
      </c>
      <c r="G59">
        <v>19</v>
      </c>
      <c r="H59">
        <v>100</v>
      </c>
      <c r="I59">
        <v>6</v>
      </c>
      <c r="J59">
        <v>12</v>
      </c>
      <c r="K59">
        <v>54</v>
      </c>
      <c r="L59">
        <v>5</v>
      </c>
      <c r="M59">
        <v>10</v>
      </c>
      <c r="N59">
        <v>55</v>
      </c>
      <c r="O59">
        <v>4</v>
      </c>
      <c r="P59">
        <v>9</v>
      </c>
      <c r="Q59">
        <v>52</v>
      </c>
    </row>
    <row r="60" spans="1:17" x14ac:dyDescent="0.25">
      <c r="A60" t="s">
        <v>75</v>
      </c>
      <c r="B60" t="s">
        <v>96</v>
      </c>
      <c r="C60">
        <v>18</v>
      </c>
      <c r="D60">
        <v>25</v>
      </c>
      <c r="E60">
        <v>150</v>
      </c>
      <c r="F60">
        <v>15</v>
      </c>
      <c r="G60">
        <v>20</v>
      </c>
      <c r="H60">
        <v>114</v>
      </c>
      <c r="I60">
        <v>7</v>
      </c>
      <c r="J60">
        <v>11</v>
      </c>
      <c r="K60">
        <v>49</v>
      </c>
      <c r="L60">
        <v>3</v>
      </c>
      <c r="M60">
        <v>8</v>
      </c>
      <c r="N60">
        <v>52</v>
      </c>
      <c r="O60">
        <v>8</v>
      </c>
      <c r="P60">
        <v>15</v>
      </c>
      <c r="Q60">
        <v>50</v>
      </c>
    </row>
    <row r="61" spans="1:17" x14ac:dyDescent="0.25">
      <c r="A61" t="s">
        <v>75</v>
      </c>
      <c r="B61" t="s">
        <v>97</v>
      </c>
      <c r="C61">
        <v>15</v>
      </c>
      <c r="D61">
        <v>15</v>
      </c>
      <c r="E61" t="s">
        <v>98</v>
      </c>
      <c r="F61">
        <v>10</v>
      </c>
      <c r="G61">
        <v>18</v>
      </c>
      <c r="H61">
        <v>121</v>
      </c>
      <c r="I61">
        <v>12</v>
      </c>
      <c r="J61">
        <v>17</v>
      </c>
      <c r="K61">
        <v>79</v>
      </c>
      <c r="L61">
        <v>13</v>
      </c>
      <c r="M61">
        <v>20</v>
      </c>
      <c r="N61">
        <v>84</v>
      </c>
      <c r="O61">
        <v>13</v>
      </c>
      <c r="P61">
        <v>21</v>
      </c>
      <c r="Q61">
        <v>89</v>
      </c>
    </row>
    <row r="62" spans="1:17" x14ac:dyDescent="0.25">
      <c r="A62" t="s">
        <v>75</v>
      </c>
      <c r="B62" t="s">
        <v>99</v>
      </c>
      <c r="C62">
        <v>4</v>
      </c>
      <c r="D62">
        <v>18</v>
      </c>
      <c r="E62">
        <v>57</v>
      </c>
      <c r="F62">
        <v>7</v>
      </c>
      <c r="G62">
        <v>20</v>
      </c>
      <c r="H62">
        <v>84</v>
      </c>
      <c r="I62">
        <v>14</v>
      </c>
      <c r="J62">
        <v>21</v>
      </c>
      <c r="K62">
        <v>86</v>
      </c>
      <c r="L62">
        <v>15</v>
      </c>
      <c r="M62">
        <v>21</v>
      </c>
      <c r="N62">
        <v>89</v>
      </c>
      <c r="O62">
        <v>15</v>
      </c>
      <c r="P62">
        <v>21</v>
      </c>
      <c r="Q62">
        <v>88</v>
      </c>
    </row>
    <row r="63" spans="1:17" x14ac:dyDescent="0.25">
      <c r="A63" t="s">
        <v>100</v>
      </c>
      <c r="B63" t="s">
        <v>101</v>
      </c>
      <c r="C63">
        <v>13</v>
      </c>
      <c r="D63">
        <v>25</v>
      </c>
      <c r="E63" t="s">
        <v>77</v>
      </c>
      <c r="F63">
        <v>12</v>
      </c>
      <c r="G63">
        <v>24</v>
      </c>
      <c r="H63">
        <v>83</v>
      </c>
      <c r="I63">
        <v>12</v>
      </c>
      <c r="J63">
        <v>19</v>
      </c>
      <c r="K63">
        <v>90</v>
      </c>
      <c r="L63">
        <v>15</v>
      </c>
      <c r="M63">
        <v>21</v>
      </c>
      <c r="N63">
        <v>85</v>
      </c>
      <c r="O63">
        <v>13</v>
      </c>
      <c r="P63">
        <v>20</v>
      </c>
      <c r="Q63">
        <v>84</v>
      </c>
    </row>
    <row r="64" spans="1:17" x14ac:dyDescent="0.25">
      <c r="A64" t="s">
        <v>100</v>
      </c>
      <c r="B64" t="s">
        <v>102</v>
      </c>
      <c r="C64">
        <v>16</v>
      </c>
      <c r="D64">
        <v>26</v>
      </c>
      <c r="E64" t="s">
        <v>103</v>
      </c>
      <c r="F64">
        <v>18</v>
      </c>
      <c r="G64">
        <v>27</v>
      </c>
      <c r="H64">
        <v>99</v>
      </c>
      <c r="I64">
        <v>12</v>
      </c>
      <c r="J64">
        <v>17</v>
      </c>
      <c r="K64">
        <v>87</v>
      </c>
      <c r="L64">
        <v>13</v>
      </c>
      <c r="M64">
        <v>19</v>
      </c>
      <c r="N64">
        <v>82</v>
      </c>
      <c r="O64">
        <v>13</v>
      </c>
      <c r="P64">
        <v>19</v>
      </c>
      <c r="Q64">
        <v>83</v>
      </c>
    </row>
    <row r="65" spans="1:17" x14ac:dyDescent="0.25">
      <c r="A65" t="s">
        <v>100</v>
      </c>
      <c r="B65" t="s">
        <v>104</v>
      </c>
      <c r="C65">
        <v>12</v>
      </c>
      <c r="D65">
        <v>25</v>
      </c>
      <c r="E65" t="s">
        <v>105</v>
      </c>
      <c r="F65">
        <v>12</v>
      </c>
      <c r="G65">
        <v>25</v>
      </c>
      <c r="H65">
        <v>101</v>
      </c>
      <c r="I65">
        <v>13</v>
      </c>
      <c r="J65">
        <v>20</v>
      </c>
      <c r="K65">
        <v>88</v>
      </c>
      <c r="L65">
        <v>15</v>
      </c>
      <c r="M65">
        <v>20</v>
      </c>
      <c r="N65">
        <v>89</v>
      </c>
      <c r="O65">
        <v>14</v>
      </c>
      <c r="P65">
        <v>20</v>
      </c>
      <c r="Q65">
        <v>89</v>
      </c>
    </row>
    <row r="66" spans="1:17" x14ac:dyDescent="0.25">
      <c r="A66" t="s">
        <v>100</v>
      </c>
      <c r="B66" t="s">
        <v>106</v>
      </c>
      <c r="C66">
        <v>13</v>
      </c>
      <c r="D66">
        <v>18</v>
      </c>
      <c r="E66" t="s">
        <v>107</v>
      </c>
      <c r="F66">
        <v>13</v>
      </c>
      <c r="G66">
        <v>17</v>
      </c>
      <c r="H66">
        <v>99</v>
      </c>
      <c r="I66">
        <v>14</v>
      </c>
      <c r="J66">
        <v>19</v>
      </c>
      <c r="K66">
        <v>89</v>
      </c>
      <c r="L66">
        <v>15</v>
      </c>
      <c r="M66">
        <v>21</v>
      </c>
      <c r="N66">
        <v>87</v>
      </c>
      <c r="O66">
        <v>14</v>
      </c>
      <c r="P66">
        <v>20</v>
      </c>
      <c r="Q66">
        <v>87</v>
      </c>
    </row>
    <row r="67" spans="1:17" x14ac:dyDescent="0.25">
      <c r="A67" t="s">
        <v>100</v>
      </c>
      <c r="B67" t="s">
        <v>108</v>
      </c>
      <c r="C67">
        <v>17</v>
      </c>
      <c r="D67">
        <v>26</v>
      </c>
      <c r="E67" t="s">
        <v>63</v>
      </c>
      <c r="F67">
        <v>16</v>
      </c>
      <c r="G67">
        <v>26</v>
      </c>
      <c r="H67">
        <v>97</v>
      </c>
      <c r="I67">
        <v>13</v>
      </c>
      <c r="J67">
        <v>20</v>
      </c>
      <c r="K67">
        <v>93</v>
      </c>
      <c r="L67">
        <v>14</v>
      </c>
      <c r="M67">
        <v>20</v>
      </c>
      <c r="N67">
        <v>93</v>
      </c>
      <c r="O67">
        <v>13</v>
      </c>
      <c r="P67">
        <v>21</v>
      </c>
      <c r="Q67">
        <v>88</v>
      </c>
    </row>
    <row r="68" spans="1:17" x14ac:dyDescent="0.25">
      <c r="A68" t="s">
        <v>100</v>
      </c>
      <c r="B68" t="s">
        <v>109</v>
      </c>
      <c r="C68">
        <v>17</v>
      </c>
      <c r="D68">
        <v>29</v>
      </c>
      <c r="E68" t="s">
        <v>110</v>
      </c>
      <c r="F68">
        <v>16</v>
      </c>
      <c r="G68">
        <v>33</v>
      </c>
      <c r="H68">
        <v>102</v>
      </c>
      <c r="I68">
        <v>12</v>
      </c>
      <c r="J68">
        <v>26</v>
      </c>
      <c r="K68">
        <v>196</v>
      </c>
      <c r="L68">
        <v>14</v>
      </c>
      <c r="M68">
        <v>26</v>
      </c>
      <c r="N68">
        <v>199</v>
      </c>
      <c r="O68">
        <v>15</v>
      </c>
      <c r="P68">
        <v>74</v>
      </c>
      <c r="Q68">
        <v>105</v>
      </c>
    </row>
    <row r="69" spans="1:17" x14ac:dyDescent="0.25">
      <c r="A69" t="s">
        <v>100</v>
      </c>
      <c r="B69" t="s">
        <v>111</v>
      </c>
      <c r="C69">
        <v>16</v>
      </c>
      <c r="D69">
        <v>25</v>
      </c>
      <c r="E69" t="s">
        <v>110</v>
      </c>
      <c r="F69">
        <v>19</v>
      </c>
      <c r="G69">
        <v>30</v>
      </c>
      <c r="H69">
        <v>100</v>
      </c>
      <c r="I69">
        <v>6</v>
      </c>
      <c r="J69">
        <v>9</v>
      </c>
      <c r="K69">
        <v>97</v>
      </c>
    </row>
    <row r="70" spans="1:17" x14ac:dyDescent="0.25">
      <c r="A70" t="s">
        <v>112</v>
      </c>
      <c r="B70" t="s">
        <v>113</v>
      </c>
      <c r="C70">
        <v>21</v>
      </c>
      <c r="D70" t="s">
        <v>114</v>
      </c>
      <c r="E70" t="s">
        <v>115</v>
      </c>
      <c r="F70">
        <v>12</v>
      </c>
      <c r="G70">
        <v>38</v>
      </c>
      <c r="H70">
        <v>184</v>
      </c>
      <c r="I70">
        <v>10</v>
      </c>
      <c r="J70">
        <v>23</v>
      </c>
      <c r="K70">
        <v>153</v>
      </c>
      <c r="L70">
        <v>11</v>
      </c>
      <c r="M70">
        <v>19</v>
      </c>
      <c r="N70">
        <v>68</v>
      </c>
    </row>
    <row r="71" spans="1:17" x14ac:dyDescent="0.25">
      <c r="A71" t="s">
        <v>112</v>
      </c>
      <c r="B71" t="s">
        <v>116</v>
      </c>
      <c r="C71">
        <v>5</v>
      </c>
      <c r="D71">
        <v>7</v>
      </c>
      <c r="E71" t="s">
        <v>117</v>
      </c>
      <c r="F71">
        <v>6</v>
      </c>
      <c r="G71">
        <v>8</v>
      </c>
      <c r="H71">
        <v>111</v>
      </c>
      <c r="I71">
        <v>2</v>
      </c>
      <c r="J71">
        <v>27</v>
      </c>
      <c r="K71">
        <v>118</v>
      </c>
      <c r="L71">
        <v>1</v>
      </c>
      <c r="M71">
        <v>24</v>
      </c>
      <c r="N71">
        <v>109</v>
      </c>
      <c r="O71">
        <v>2</v>
      </c>
      <c r="P71">
        <v>20</v>
      </c>
      <c r="Q71">
        <v>101</v>
      </c>
    </row>
    <row r="72" spans="1:17" x14ac:dyDescent="0.25">
      <c r="A72" t="s">
        <v>112</v>
      </c>
      <c r="B72" t="s">
        <v>118</v>
      </c>
      <c r="C72">
        <v>11</v>
      </c>
      <c r="D72">
        <v>26</v>
      </c>
      <c r="E72">
        <v>172</v>
      </c>
      <c r="F72" t="s">
        <v>15</v>
      </c>
      <c r="G72" t="s">
        <v>15</v>
      </c>
      <c r="H72" t="s">
        <v>15</v>
      </c>
      <c r="I72">
        <v>2</v>
      </c>
      <c r="J72">
        <v>11</v>
      </c>
      <c r="K72">
        <v>85</v>
      </c>
      <c r="L72">
        <v>2</v>
      </c>
      <c r="M72">
        <v>11</v>
      </c>
      <c r="N72">
        <v>97</v>
      </c>
      <c r="O72">
        <v>2</v>
      </c>
      <c r="P72">
        <v>15</v>
      </c>
      <c r="Q72">
        <v>105</v>
      </c>
    </row>
    <row r="73" spans="1:17" x14ac:dyDescent="0.25">
      <c r="A73" t="s">
        <v>119</v>
      </c>
      <c r="B73" t="s">
        <v>120</v>
      </c>
      <c r="C73">
        <v>3</v>
      </c>
      <c r="D73">
        <v>15</v>
      </c>
      <c r="E73" t="s">
        <v>107</v>
      </c>
      <c r="F73">
        <v>2</v>
      </c>
      <c r="G73">
        <v>23</v>
      </c>
      <c r="H73">
        <v>99</v>
      </c>
      <c r="L73">
        <v>2</v>
      </c>
      <c r="M73">
        <v>11</v>
      </c>
      <c r="N73">
        <v>32</v>
      </c>
      <c r="O73">
        <v>2</v>
      </c>
      <c r="P73">
        <v>10</v>
      </c>
      <c r="Q73">
        <v>37</v>
      </c>
    </row>
    <row r="74" spans="1:17" x14ac:dyDescent="0.25">
      <c r="A74" t="s">
        <v>119</v>
      </c>
      <c r="B74" t="s">
        <v>121</v>
      </c>
      <c r="C74">
        <v>2</v>
      </c>
      <c r="D74">
        <v>10</v>
      </c>
      <c r="E74" t="s">
        <v>122</v>
      </c>
      <c r="F74">
        <v>2</v>
      </c>
      <c r="G74">
        <v>12</v>
      </c>
      <c r="H74">
        <v>97</v>
      </c>
      <c r="I74">
        <v>2</v>
      </c>
      <c r="J74">
        <v>15</v>
      </c>
      <c r="K74">
        <v>142</v>
      </c>
      <c r="L74">
        <v>3</v>
      </c>
      <c r="M74">
        <v>15</v>
      </c>
      <c r="N74">
        <v>138</v>
      </c>
      <c r="O74">
        <v>3</v>
      </c>
      <c r="P74">
        <v>15</v>
      </c>
      <c r="Q74">
        <v>118</v>
      </c>
    </row>
    <row r="75" spans="1:17" x14ac:dyDescent="0.25">
      <c r="A75" t="s">
        <v>119</v>
      </c>
      <c r="B75" t="s">
        <v>123</v>
      </c>
      <c r="I75">
        <v>2</v>
      </c>
      <c r="J75">
        <v>9</v>
      </c>
      <c r="K75">
        <v>48</v>
      </c>
      <c r="L75">
        <v>2</v>
      </c>
      <c r="M75">
        <v>11</v>
      </c>
      <c r="N75">
        <v>40</v>
      </c>
      <c r="O75">
        <v>2</v>
      </c>
      <c r="P75">
        <v>10</v>
      </c>
      <c r="Q75">
        <v>46</v>
      </c>
    </row>
    <row r="76" spans="1:17" x14ac:dyDescent="0.25">
      <c r="A76" t="s">
        <v>119</v>
      </c>
      <c r="B76" t="s">
        <v>124</v>
      </c>
      <c r="C76">
        <v>3</v>
      </c>
      <c r="D76">
        <v>16</v>
      </c>
      <c r="E76" t="s">
        <v>125</v>
      </c>
      <c r="F76">
        <v>2</v>
      </c>
      <c r="G76">
        <v>16</v>
      </c>
      <c r="H76">
        <v>165</v>
      </c>
      <c r="I76">
        <v>2</v>
      </c>
      <c r="J76">
        <v>26</v>
      </c>
      <c r="K76">
        <v>110</v>
      </c>
      <c r="L76">
        <v>2</v>
      </c>
      <c r="M76">
        <v>30</v>
      </c>
      <c r="N76">
        <v>109</v>
      </c>
      <c r="O76">
        <v>2</v>
      </c>
      <c r="P76">
        <v>22</v>
      </c>
      <c r="Q76">
        <v>89</v>
      </c>
    </row>
    <row r="77" spans="1:17" x14ac:dyDescent="0.25">
      <c r="A77" t="s">
        <v>119</v>
      </c>
      <c r="B77" t="s">
        <v>126</v>
      </c>
      <c r="C77">
        <v>2</v>
      </c>
      <c r="D77">
        <v>9</v>
      </c>
      <c r="E77" t="s">
        <v>127</v>
      </c>
      <c r="F77">
        <v>4</v>
      </c>
      <c r="G77">
        <v>11</v>
      </c>
      <c r="H77">
        <v>85</v>
      </c>
      <c r="I77">
        <v>2</v>
      </c>
      <c r="J77">
        <v>14</v>
      </c>
      <c r="K77">
        <v>117</v>
      </c>
      <c r="L77">
        <v>3</v>
      </c>
      <c r="M77">
        <v>14</v>
      </c>
      <c r="N77">
        <v>128</v>
      </c>
      <c r="O77">
        <v>3</v>
      </c>
      <c r="P77">
        <v>15</v>
      </c>
      <c r="Q77">
        <v>117</v>
      </c>
    </row>
    <row r="78" spans="1:17" x14ac:dyDescent="0.25">
      <c r="A78" t="s">
        <v>119</v>
      </c>
      <c r="B78" t="s">
        <v>128</v>
      </c>
      <c r="C78">
        <v>2</v>
      </c>
      <c r="D78">
        <v>13</v>
      </c>
      <c r="E78" t="s">
        <v>129</v>
      </c>
      <c r="F78">
        <v>2</v>
      </c>
      <c r="G78">
        <v>23</v>
      </c>
      <c r="H78">
        <v>89</v>
      </c>
      <c r="I78">
        <v>3</v>
      </c>
      <c r="J78">
        <v>12</v>
      </c>
      <c r="K78">
        <v>68</v>
      </c>
      <c r="L78">
        <v>2</v>
      </c>
      <c r="M78">
        <v>13</v>
      </c>
      <c r="N78">
        <v>66</v>
      </c>
      <c r="O78">
        <v>2</v>
      </c>
      <c r="P78">
        <v>12</v>
      </c>
      <c r="Q78">
        <v>61</v>
      </c>
    </row>
    <row r="79" spans="1:17" x14ac:dyDescent="0.25">
      <c r="A79" t="s">
        <v>119</v>
      </c>
      <c r="B79" t="s">
        <v>130</v>
      </c>
      <c r="C79">
        <v>2</v>
      </c>
      <c r="D79">
        <v>8</v>
      </c>
      <c r="E79" t="s">
        <v>92</v>
      </c>
      <c r="F79">
        <v>2</v>
      </c>
      <c r="G79">
        <v>15</v>
      </c>
      <c r="H79">
        <v>153</v>
      </c>
      <c r="I79">
        <v>2</v>
      </c>
      <c r="J79">
        <v>10</v>
      </c>
      <c r="K79">
        <v>47</v>
      </c>
      <c r="L79">
        <v>2</v>
      </c>
      <c r="M79">
        <v>11</v>
      </c>
      <c r="N79">
        <v>48</v>
      </c>
      <c r="O79">
        <v>4</v>
      </c>
      <c r="P79">
        <v>13</v>
      </c>
      <c r="Q79">
        <v>55</v>
      </c>
    </row>
    <row r="80" spans="1:17" x14ac:dyDescent="0.25">
      <c r="A80" t="s">
        <v>119</v>
      </c>
      <c r="B80" t="s">
        <v>131</v>
      </c>
      <c r="C80">
        <v>2</v>
      </c>
      <c r="D80">
        <v>9</v>
      </c>
      <c r="E80" t="s">
        <v>85</v>
      </c>
      <c r="F80">
        <v>2</v>
      </c>
      <c r="G80">
        <v>8</v>
      </c>
      <c r="H80">
        <v>79</v>
      </c>
      <c r="I80">
        <v>2</v>
      </c>
      <c r="J80">
        <v>8</v>
      </c>
      <c r="K80">
        <v>74</v>
      </c>
      <c r="L80">
        <v>2</v>
      </c>
      <c r="M80">
        <v>12</v>
      </c>
      <c r="N80">
        <v>87</v>
      </c>
      <c r="O80">
        <v>2</v>
      </c>
      <c r="P80">
        <v>13</v>
      </c>
      <c r="Q80">
        <v>83</v>
      </c>
    </row>
    <row r="81" spans="1:17" x14ac:dyDescent="0.25">
      <c r="A81" t="s">
        <v>119</v>
      </c>
      <c r="B81" t="s">
        <v>132</v>
      </c>
      <c r="C81">
        <v>3</v>
      </c>
      <c r="D81">
        <v>12</v>
      </c>
      <c r="E81">
        <v>54</v>
      </c>
      <c r="F81">
        <v>2</v>
      </c>
      <c r="G81">
        <v>12</v>
      </c>
      <c r="H81">
        <v>57</v>
      </c>
      <c r="I81">
        <v>2</v>
      </c>
      <c r="J81">
        <v>6</v>
      </c>
      <c r="K81">
        <v>93</v>
      </c>
      <c r="L81">
        <v>2</v>
      </c>
      <c r="M81">
        <v>6</v>
      </c>
      <c r="N81">
        <v>77</v>
      </c>
      <c r="O81">
        <v>2</v>
      </c>
      <c r="P81">
        <v>6</v>
      </c>
      <c r="Q81">
        <v>80</v>
      </c>
    </row>
    <row r="82" spans="1:17" x14ac:dyDescent="0.25">
      <c r="A82" t="s">
        <v>119</v>
      </c>
      <c r="B82" t="s">
        <v>133</v>
      </c>
      <c r="C82">
        <v>2</v>
      </c>
      <c r="D82">
        <v>11</v>
      </c>
      <c r="E82" t="s">
        <v>134</v>
      </c>
      <c r="F82">
        <v>2</v>
      </c>
      <c r="G82">
        <v>11</v>
      </c>
      <c r="H82">
        <v>94</v>
      </c>
      <c r="I82">
        <v>5</v>
      </c>
      <c r="J82">
        <v>15</v>
      </c>
      <c r="K82">
        <v>118</v>
      </c>
      <c r="L82">
        <v>5</v>
      </c>
      <c r="M82">
        <v>13</v>
      </c>
      <c r="N82">
        <v>123</v>
      </c>
      <c r="O82">
        <v>4</v>
      </c>
      <c r="P82">
        <v>17</v>
      </c>
      <c r="Q82">
        <v>125</v>
      </c>
    </row>
    <row r="83" spans="1:17" x14ac:dyDescent="0.25">
      <c r="A83" t="s">
        <v>119</v>
      </c>
      <c r="B83" t="s">
        <v>135</v>
      </c>
      <c r="C83">
        <v>6</v>
      </c>
      <c r="D83">
        <v>17</v>
      </c>
      <c r="E83">
        <v>49</v>
      </c>
      <c r="F83" t="s">
        <v>15</v>
      </c>
      <c r="G83" t="s">
        <v>15</v>
      </c>
      <c r="H83">
        <v>69</v>
      </c>
      <c r="I83">
        <v>16</v>
      </c>
      <c r="J83">
        <v>40</v>
      </c>
      <c r="K83">
        <v>151</v>
      </c>
      <c r="L83">
        <v>14</v>
      </c>
      <c r="M83">
        <v>36</v>
      </c>
      <c r="N83">
        <v>166</v>
      </c>
      <c r="O83">
        <v>12</v>
      </c>
      <c r="P83">
        <v>37</v>
      </c>
      <c r="Q83">
        <v>168</v>
      </c>
    </row>
    <row r="84" spans="1:17" x14ac:dyDescent="0.25">
      <c r="A84" t="s">
        <v>136</v>
      </c>
      <c r="B84" t="s">
        <v>137</v>
      </c>
      <c r="C84">
        <v>5</v>
      </c>
      <c r="D84">
        <v>12</v>
      </c>
      <c r="E84" t="s">
        <v>138</v>
      </c>
      <c r="F84">
        <v>6</v>
      </c>
      <c r="G84">
        <v>12</v>
      </c>
      <c r="H84">
        <v>119</v>
      </c>
      <c r="I84">
        <v>35</v>
      </c>
      <c r="J84">
        <v>45</v>
      </c>
      <c r="K84">
        <v>135</v>
      </c>
      <c r="O84">
        <v>35</v>
      </c>
      <c r="P84">
        <v>45</v>
      </c>
      <c r="Q84">
        <v>134</v>
      </c>
    </row>
    <row r="85" spans="1:17" x14ac:dyDescent="0.25">
      <c r="A85" t="s">
        <v>139</v>
      </c>
      <c r="B85" t="s">
        <v>140</v>
      </c>
      <c r="C85">
        <v>16</v>
      </c>
      <c r="D85">
        <v>35</v>
      </c>
      <c r="E85" t="s">
        <v>141</v>
      </c>
      <c r="F85">
        <v>17</v>
      </c>
      <c r="G85">
        <v>40</v>
      </c>
      <c r="H85">
        <v>178</v>
      </c>
      <c r="I85">
        <v>16</v>
      </c>
      <c r="J85">
        <v>39</v>
      </c>
      <c r="K85">
        <v>193</v>
      </c>
      <c r="L85">
        <v>14</v>
      </c>
      <c r="M85">
        <v>37</v>
      </c>
      <c r="N85">
        <v>237</v>
      </c>
      <c r="O85">
        <v>13</v>
      </c>
      <c r="P85">
        <v>38</v>
      </c>
      <c r="Q85">
        <v>231</v>
      </c>
    </row>
    <row r="86" spans="1:17" x14ac:dyDescent="0.25">
      <c r="A86" t="s">
        <v>139</v>
      </c>
      <c r="B86" t="s">
        <v>142</v>
      </c>
      <c r="C86">
        <v>36</v>
      </c>
      <c r="D86" t="s">
        <v>143</v>
      </c>
      <c r="E86" t="s">
        <v>144</v>
      </c>
      <c r="F86">
        <v>37</v>
      </c>
      <c r="G86">
        <v>49</v>
      </c>
      <c r="H86">
        <v>149</v>
      </c>
      <c r="I86">
        <v>19</v>
      </c>
      <c r="J86">
        <v>36</v>
      </c>
      <c r="K86">
        <v>177</v>
      </c>
      <c r="L86">
        <v>18</v>
      </c>
      <c r="M86">
        <v>34</v>
      </c>
      <c r="N86">
        <v>197</v>
      </c>
      <c r="O86">
        <v>19</v>
      </c>
      <c r="P86">
        <v>36</v>
      </c>
      <c r="Q86">
        <v>220</v>
      </c>
    </row>
    <row r="87" spans="1:17" x14ac:dyDescent="0.25">
      <c r="A87" t="s">
        <v>139</v>
      </c>
      <c r="B87" t="s">
        <v>145</v>
      </c>
      <c r="C87">
        <v>16</v>
      </c>
      <c r="D87">
        <v>39</v>
      </c>
      <c r="E87" t="s">
        <v>146</v>
      </c>
      <c r="F87">
        <v>17</v>
      </c>
      <c r="G87">
        <v>40</v>
      </c>
      <c r="H87">
        <v>212</v>
      </c>
      <c r="O87">
        <v>36</v>
      </c>
      <c r="P87">
        <v>45</v>
      </c>
      <c r="Q87">
        <v>142</v>
      </c>
    </row>
    <row r="88" spans="1:17" x14ac:dyDescent="0.25">
      <c r="A88" t="s">
        <v>139</v>
      </c>
      <c r="B88" t="s">
        <v>147</v>
      </c>
      <c r="C88">
        <v>18</v>
      </c>
      <c r="D88">
        <v>35</v>
      </c>
      <c r="E88" t="s">
        <v>125</v>
      </c>
      <c r="F88">
        <v>18</v>
      </c>
      <c r="G88">
        <v>35</v>
      </c>
      <c r="H88">
        <v>202</v>
      </c>
      <c r="I88">
        <v>16</v>
      </c>
      <c r="J88">
        <v>40</v>
      </c>
      <c r="K88">
        <v>121</v>
      </c>
      <c r="L88">
        <v>13</v>
      </c>
      <c r="M88">
        <v>36</v>
      </c>
      <c r="N88">
        <v>100</v>
      </c>
      <c r="O88">
        <v>12</v>
      </c>
      <c r="P88">
        <v>37</v>
      </c>
      <c r="Q88">
        <v>75</v>
      </c>
    </row>
    <row r="89" spans="1:17" x14ac:dyDescent="0.25">
      <c r="A89" t="s">
        <v>139</v>
      </c>
      <c r="B89" t="s">
        <v>148</v>
      </c>
      <c r="C89">
        <v>35</v>
      </c>
      <c r="D89">
        <v>45</v>
      </c>
      <c r="E89">
        <v>216</v>
      </c>
      <c r="F89">
        <v>39</v>
      </c>
      <c r="G89">
        <v>51</v>
      </c>
      <c r="H89">
        <v>160</v>
      </c>
    </row>
    <row r="90" spans="1:17" x14ac:dyDescent="0.25">
      <c r="B90" t="s">
        <v>149</v>
      </c>
      <c r="O90">
        <v>18</v>
      </c>
      <c r="P90">
        <v>23</v>
      </c>
      <c r="Q90">
        <v>111</v>
      </c>
    </row>
    <row r="91" spans="1:17" x14ac:dyDescent="0.25">
      <c r="A91" t="s">
        <v>139</v>
      </c>
      <c r="B91" t="s">
        <v>150</v>
      </c>
      <c r="C91">
        <v>16</v>
      </c>
      <c r="D91">
        <v>33</v>
      </c>
      <c r="E91" t="s">
        <v>151</v>
      </c>
      <c r="F91">
        <v>17</v>
      </c>
      <c r="G91">
        <v>40</v>
      </c>
      <c r="H91">
        <v>170</v>
      </c>
    </row>
    <row r="92" spans="1:17" x14ac:dyDescent="0.25">
      <c r="I92">
        <v>13</v>
      </c>
      <c r="J92">
        <v>26</v>
      </c>
      <c r="K92">
        <v>113</v>
      </c>
      <c r="L92">
        <v>13</v>
      </c>
      <c r="M92">
        <v>30</v>
      </c>
      <c r="N92">
        <v>139</v>
      </c>
      <c r="O92">
        <v>6</v>
      </c>
      <c r="P92">
        <v>20</v>
      </c>
      <c r="Q92">
        <v>119</v>
      </c>
    </row>
    <row r="93" spans="1:17" x14ac:dyDescent="0.25">
      <c r="A93" t="s">
        <v>139</v>
      </c>
      <c r="B93" t="s">
        <v>152</v>
      </c>
      <c r="C93">
        <v>24</v>
      </c>
      <c r="D93">
        <v>34</v>
      </c>
      <c r="E93">
        <v>231</v>
      </c>
      <c r="F93">
        <v>19</v>
      </c>
      <c r="G93">
        <v>27</v>
      </c>
      <c r="H93">
        <v>153</v>
      </c>
      <c r="I93">
        <v>2</v>
      </c>
      <c r="J93">
        <v>19</v>
      </c>
      <c r="K93">
        <v>74</v>
      </c>
      <c r="L93">
        <v>2</v>
      </c>
      <c r="M93">
        <v>9</v>
      </c>
      <c r="N93">
        <v>76</v>
      </c>
      <c r="O93">
        <v>2</v>
      </c>
      <c r="P93">
        <v>15</v>
      </c>
      <c r="Q93">
        <v>64</v>
      </c>
    </row>
    <row r="94" spans="1:17" x14ac:dyDescent="0.25">
      <c r="B94" t="s">
        <v>153</v>
      </c>
      <c r="I94">
        <v>6</v>
      </c>
      <c r="J94">
        <v>13</v>
      </c>
      <c r="K94">
        <v>67</v>
      </c>
      <c r="L94">
        <v>6</v>
      </c>
      <c r="M94">
        <v>14</v>
      </c>
      <c r="N94">
        <v>62</v>
      </c>
      <c r="O94">
        <v>6</v>
      </c>
      <c r="P94">
        <v>13</v>
      </c>
      <c r="Q94">
        <v>59</v>
      </c>
    </row>
    <row r="95" spans="1:17" x14ac:dyDescent="0.25">
      <c r="A95" t="s">
        <v>154</v>
      </c>
      <c r="B95" t="s">
        <v>155</v>
      </c>
      <c r="C95" t="s">
        <v>61</v>
      </c>
      <c r="D95" t="s">
        <v>61</v>
      </c>
      <c r="E95" t="s">
        <v>61</v>
      </c>
      <c r="F95" t="s">
        <v>15</v>
      </c>
      <c r="G95" t="s">
        <v>15</v>
      </c>
      <c r="H95" t="s">
        <v>15</v>
      </c>
      <c r="L95">
        <v>2</v>
      </c>
      <c r="M95">
        <v>16</v>
      </c>
      <c r="N95">
        <v>150</v>
      </c>
      <c r="O95">
        <v>2</v>
      </c>
      <c r="P95">
        <v>16</v>
      </c>
      <c r="Q95">
        <v>99</v>
      </c>
    </row>
    <row r="96" spans="1:17" x14ac:dyDescent="0.25">
      <c r="A96" t="s">
        <v>154</v>
      </c>
      <c r="B96" t="s">
        <v>156</v>
      </c>
      <c r="C96">
        <v>16</v>
      </c>
      <c r="D96">
        <v>29</v>
      </c>
      <c r="E96" t="s">
        <v>63</v>
      </c>
      <c r="F96">
        <v>14</v>
      </c>
      <c r="G96">
        <v>28</v>
      </c>
      <c r="H96">
        <v>121</v>
      </c>
      <c r="I96">
        <v>3</v>
      </c>
      <c r="J96">
        <v>6</v>
      </c>
      <c r="K96">
        <v>29</v>
      </c>
      <c r="L96">
        <v>3</v>
      </c>
      <c r="M96">
        <v>5</v>
      </c>
      <c r="N96">
        <v>38</v>
      </c>
      <c r="O96">
        <v>3</v>
      </c>
      <c r="P96">
        <v>5</v>
      </c>
      <c r="Q96">
        <v>47</v>
      </c>
    </row>
    <row r="97" spans="1:17" x14ac:dyDescent="0.25">
      <c r="A97" t="s">
        <v>154</v>
      </c>
      <c r="B97" t="s">
        <v>157</v>
      </c>
      <c r="C97">
        <v>2</v>
      </c>
      <c r="D97">
        <v>14</v>
      </c>
      <c r="E97">
        <v>41</v>
      </c>
      <c r="F97">
        <v>2</v>
      </c>
      <c r="G97">
        <v>19</v>
      </c>
      <c r="H97">
        <v>72</v>
      </c>
      <c r="I97">
        <v>5</v>
      </c>
      <c r="J97">
        <v>8</v>
      </c>
      <c r="K97">
        <v>92</v>
      </c>
      <c r="L97">
        <v>4</v>
      </c>
      <c r="M97">
        <v>7</v>
      </c>
      <c r="N97">
        <v>85</v>
      </c>
      <c r="O97">
        <v>4</v>
      </c>
      <c r="P97">
        <v>8</v>
      </c>
      <c r="Q97">
        <v>109</v>
      </c>
    </row>
    <row r="98" spans="1:17" x14ac:dyDescent="0.25">
      <c r="A98" t="s">
        <v>154</v>
      </c>
      <c r="B98" t="s">
        <v>158</v>
      </c>
      <c r="C98" t="s">
        <v>61</v>
      </c>
      <c r="D98" t="s">
        <v>61</v>
      </c>
      <c r="E98" t="s">
        <v>61</v>
      </c>
      <c r="F98" t="s">
        <v>15</v>
      </c>
      <c r="G98" t="s">
        <v>15</v>
      </c>
      <c r="H98" t="s">
        <v>15</v>
      </c>
      <c r="I98">
        <v>3</v>
      </c>
      <c r="J98">
        <v>14</v>
      </c>
      <c r="K98">
        <v>88</v>
      </c>
      <c r="L98">
        <v>5</v>
      </c>
      <c r="M98">
        <v>12</v>
      </c>
      <c r="N98">
        <v>77</v>
      </c>
      <c r="O98">
        <v>3</v>
      </c>
      <c r="P98">
        <v>22</v>
      </c>
      <c r="Q98">
        <v>95</v>
      </c>
    </row>
    <row r="99" spans="1:17" x14ac:dyDescent="0.25">
      <c r="A99" t="s">
        <v>154</v>
      </c>
      <c r="B99" t="s">
        <v>159</v>
      </c>
      <c r="C99" t="s">
        <v>61</v>
      </c>
      <c r="D99" t="s">
        <v>61</v>
      </c>
      <c r="E99" t="s">
        <v>61</v>
      </c>
      <c r="F99" t="s">
        <v>15</v>
      </c>
      <c r="G99" t="s">
        <v>15</v>
      </c>
      <c r="H99" t="s">
        <v>15</v>
      </c>
      <c r="I99">
        <v>5</v>
      </c>
      <c r="J99">
        <v>18</v>
      </c>
      <c r="K99">
        <v>26</v>
      </c>
      <c r="L99">
        <v>6</v>
      </c>
      <c r="M99">
        <v>19</v>
      </c>
      <c r="N99">
        <v>25</v>
      </c>
      <c r="O99">
        <v>6</v>
      </c>
      <c r="P99">
        <v>19</v>
      </c>
      <c r="Q99">
        <v>25</v>
      </c>
    </row>
    <row r="100" spans="1:17" x14ac:dyDescent="0.25">
      <c r="A100" t="s">
        <v>154</v>
      </c>
      <c r="B100" t="s">
        <v>160</v>
      </c>
      <c r="C100" t="s">
        <v>61</v>
      </c>
      <c r="D100" t="s">
        <v>61</v>
      </c>
      <c r="E100" t="s">
        <v>61</v>
      </c>
      <c r="F100" t="s">
        <v>15</v>
      </c>
      <c r="G100" t="s">
        <v>15</v>
      </c>
      <c r="H100" t="s">
        <v>15</v>
      </c>
      <c r="I100">
        <v>6</v>
      </c>
      <c r="J100">
        <v>15</v>
      </c>
      <c r="K100">
        <v>96</v>
      </c>
      <c r="L100">
        <v>5</v>
      </c>
      <c r="M100">
        <v>18</v>
      </c>
      <c r="N100">
        <v>90</v>
      </c>
      <c r="O100">
        <v>6</v>
      </c>
      <c r="P100">
        <v>22</v>
      </c>
      <c r="Q100">
        <v>75</v>
      </c>
    </row>
    <row r="101" spans="1:17" x14ac:dyDescent="0.25">
      <c r="A101" t="s">
        <v>154</v>
      </c>
      <c r="B101" t="s">
        <v>161</v>
      </c>
      <c r="C101">
        <v>10</v>
      </c>
      <c r="D101">
        <v>16</v>
      </c>
      <c r="E101" t="s">
        <v>122</v>
      </c>
      <c r="F101">
        <v>5</v>
      </c>
      <c r="G101">
        <v>10</v>
      </c>
      <c r="H101">
        <v>75</v>
      </c>
    </row>
    <row r="102" spans="1:17" x14ac:dyDescent="0.25">
      <c r="A102" t="s">
        <v>154</v>
      </c>
      <c r="B102" t="s">
        <v>162</v>
      </c>
      <c r="C102">
        <v>4</v>
      </c>
      <c r="D102">
        <v>12</v>
      </c>
      <c r="E102" t="s">
        <v>19</v>
      </c>
      <c r="F102">
        <v>3</v>
      </c>
      <c r="G102">
        <v>11</v>
      </c>
      <c r="H102">
        <v>65</v>
      </c>
      <c r="I102">
        <v>6</v>
      </c>
      <c r="J102">
        <v>14</v>
      </c>
      <c r="K102">
        <v>47</v>
      </c>
      <c r="L102">
        <v>6</v>
      </c>
      <c r="M102">
        <v>12</v>
      </c>
      <c r="N102">
        <v>67</v>
      </c>
      <c r="O102">
        <v>6</v>
      </c>
      <c r="P102">
        <v>15</v>
      </c>
      <c r="Q102">
        <v>75</v>
      </c>
    </row>
    <row r="103" spans="1:17" x14ac:dyDescent="0.25">
      <c r="A103" t="s">
        <v>154</v>
      </c>
      <c r="B103" t="s">
        <v>163</v>
      </c>
      <c r="C103">
        <v>5</v>
      </c>
      <c r="D103">
        <v>24</v>
      </c>
      <c r="E103">
        <v>46</v>
      </c>
      <c r="F103">
        <v>5</v>
      </c>
      <c r="G103">
        <v>17</v>
      </c>
      <c r="H103">
        <v>36</v>
      </c>
      <c r="I103">
        <v>11</v>
      </c>
      <c r="J103">
        <v>23</v>
      </c>
      <c r="K103">
        <v>43</v>
      </c>
      <c r="L103">
        <v>11</v>
      </c>
      <c r="M103">
        <v>22</v>
      </c>
      <c r="N103">
        <v>43</v>
      </c>
      <c r="O103">
        <v>10</v>
      </c>
      <c r="P103">
        <v>22</v>
      </c>
      <c r="Q103">
        <v>42</v>
      </c>
    </row>
    <row r="104" spans="1:17" x14ac:dyDescent="0.25">
      <c r="A104" t="s">
        <v>154</v>
      </c>
      <c r="B104" t="s">
        <v>164</v>
      </c>
      <c r="C104">
        <v>7</v>
      </c>
      <c r="D104">
        <v>13</v>
      </c>
      <c r="E104" t="s">
        <v>165</v>
      </c>
      <c r="F104">
        <v>5</v>
      </c>
      <c r="G104">
        <v>14</v>
      </c>
      <c r="H104">
        <v>77</v>
      </c>
      <c r="I104">
        <v>8</v>
      </c>
      <c r="J104">
        <v>7</v>
      </c>
      <c r="K104">
        <v>32</v>
      </c>
      <c r="L104">
        <v>8</v>
      </c>
      <c r="M104">
        <v>7</v>
      </c>
      <c r="N104">
        <v>32</v>
      </c>
      <c r="O104">
        <v>7</v>
      </c>
      <c r="P104">
        <v>7</v>
      </c>
      <c r="Q104">
        <v>36</v>
      </c>
    </row>
    <row r="105" spans="1:17" x14ac:dyDescent="0.25">
      <c r="A105" t="s">
        <v>154</v>
      </c>
      <c r="B105" t="s">
        <v>166</v>
      </c>
      <c r="C105" t="s">
        <v>61</v>
      </c>
      <c r="D105" t="s">
        <v>61</v>
      </c>
      <c r="E105" t="s">
        <v>61</v>
      </c>
      <c r="F105" t="s">
        <v>15</v>
      </c>
      <c r="G105" t="s">
        <v>15</v>
      </c>
      <c r="H105" t="s">
        <v>15</v>
      </c>
      <c r="I105">
        <v>11</v>
      </c>
      <c r="J105">
        <v>23</v>
      </c>
      <c r="K105">
        <v>60</v>
      </c>
      <c r="L105">
        <v>12</v>
      </c>
      <c r="M105">
        <v>23</v>
      </c>
      <c r="N105">
        <v>56</v>
      </c>
      <c r="O105">
        <v>11</v>
      </c>
      <c r="P105">
        <v>23</v>
      </c>
      <c r="Q105">
        <v>48</v>
      </c>
    </row>
    <row r="106" spans="1:17" x14ac:dyDescent="0.25">
      <c r="A106" t="s">
        <v>154</v>
      </c>
      <c r="B106" t="s">
        <v>167</v>
      </c>
      <c r="C106" t="s">
        <v>61</v>
      </c>
      <c r="D106" t="s">
        <v>61</v>
      </c>
      <c r="E106" t="s">
        <v>61</v>
      </c>
      <c r="F106" t="s">
        <v>15</v>
      </c>
      <c r="G106" t="s">
        <v>15</v>
      </c>
      <c r="H106" t="s">
        <v>15</v>
      </c>
      <c r="I106">
        <v>9</v>
      </c>
      <c r="J106">
        <v>13</v>
      </c>
      <c r="K106">
        <v>79</v>
      </c>
      <c r="L106">
        <v>9</v>
      </c>
      <c r="M106">
        <v>13</v>
      </c>
      <c r="N106">
        <v>112</v>
      </c>
      <c r="O106">
        <v>6</v>
      </c>
      <c r="P106">
        <v>10</v>
      </c>
      <c r="Q106">
        <v>92</v>
      </c>
    </row>
    <row r="107" spans="1:17" x14ac:dyDescent="0.25">
      <c r="A107" t="s">
        <v>154</v>
      </c>
      <c r="B107" t="s">
        <v>168</v>
      </c>
      <c r="C107">
        <v>11</v>
      </c>
      <c r="D107">
        <v>22</v>
      </c>
      <c r="E107">
        <v>43</v>
      </c>
      <c r="F107">
        <v>10</v>
      </c>
      <c r="G107">
        <v>24</v>
      </c>
      <c r="H107">
        <v>49</v>
      </c>
      <c r="I107">
        <v>5</v>
      </c>
      <c r="J107">
        <v>8</v>
      </c>
      <c r="K107">
        <v>51</v>
      </c>
      <c r="L107">
        <v>5</v>
      </c>
      <c r="M107">
        <v>8</v>
      </c>
      <c r="N107">
        <v>42</v>
      </c>
      <c r="O107">
        <v>3</v>
      </c>
      <c r="P107">
        <v>6</v>
      </c>
      <c r="Q107">
        <v>36</v>
      </c>
    </row>
    <row r="108" spans="1:17" x14ac:dyDescent="0.25">
      <c r="A108" t="s">
        <v>154</v>
      </c>
      <c r="B108" t="s">
        <v>169</v>
      </c>
      <c r="C108">
        <v>7</v>
      </c>
      <c r="D108">
        <v>8</v>
      </c>
      <c r="E108">
        <v>55</v>
      </c>
      <c r="F108">
        <v>6</v>
      </c>
      <c r="G108">
        <v>7</v>
      </c>
      <c r="H108">
        <v>31</v>
      </c>
      <c r="L108">
        <v>11</v>
      </c>
      <c r="M108">
        <v>34</v>
      </c>
      <c r="N108">
        <v>117</v>
      </c>
      <c r="O108">
        <v>5</v>
      </c>
      <c r="P108">
        <v>22</v>
      </c>
      <c r="Q108">
        <v>134</v>
      </c>
    </row>
    <row r="109" spans="1:17" x14ac:dyDescent="0.25">
      <c r="A109" t="s">
        <v>154</v>
      </c>
      <c r="B109" t="s">
        <v>170</v>
      </c>
      <c r="C109">
        <v>12</v>
      </c>
      <c r="D109">
        <v>22</v>
      </c>
      <c r="E109">
        <v>48</v>
      </c>
      <c r="F109">
        <v>11</v>
      </c>
      <c r="G109">
        <v>23</v>
      </c>
      <c r="H109">
        <v>56</v>
      </c>
      <c r="I109">
        <v>2</v>
      </c>
      <c r="J109">
        <v>5</v>
      </c>
      <c r="K109">
        <v>47</v>
      </c>
      <c r="L109">
        <v>5</v>
      </c>
      <c r="M109">
        <v>4</v>
      </c>
      <c r="N109">
        <v>77</v>
      </c>
      <c r="O109">
        <v>2</v>
      </c>
      <c r="P109">
        <v>5</v>
      </c>
      <c r="Q109">
        <v>45</v>
      </c>
    </row>
    <row r="110" spans="1:17" x14ac:dyDescent="0.25">
      <c r="A110" t="s">
        <v>154</v>
      </c>
      <c r="B110" t="s">
        <v>171</v>
      </c>
      <c r="C110" t="s">
        <v>61</v>
      </c>
      <c r="D110" t="s">
        <v>61</v>
      </c>
      <c r="E110" t="s">
        <v>61</v>
      </c>
      <c r="F110" t="s">
        <v>15</v>
      </c>
      <c r="G110" t="s">
        <v>15</v>
      </c>
      <c r="H110" t="s">
        <v>15</v>
      </c>
      <c r="I110">
        <v>2</v>
      </c>
      <c r="J110">
        <v>6</v>
      </c>
      <c r="K110">
        <v>75</v>
      </c>
      <c r="L110">
        <v>2</v>
      </c>
      <c r="M110">
        <v>8</v>
      </c>
      <c r="N110">
        <v>68</v>
      </c>
      <c r="O110">
        <v>3</v>
      </c>
      <c r="P110">
        <v>12</v>
      </c>
      <c r="Q110">
        <v>41</v>
      </c>
    </row>
    <row r="111" spans="1:17" x14ac:dyDescent="0.25">
      <c r="A111" t="s">
        <v>154</v>
      </c>
      <c r="B111" t="s">
        <v>172</v>
      </c>
      <c r="C111" t="s">
        <v>61</v>
      </c>
      <c r="D111" t="s">
        <v>61</v>
      </c>
      <c r="E111" t="s">
        <v>61</v>
      </c>
      <c r="F111" t="s">
        <v>15</v>
      </c>
      <c r="G111" t="s">
        <v>15</v>
      </c>
      <c r="H111" t="s">
        <v>15</v>
      </c>
      <c r="I111">
        <v>4</v>
      </c>
      <c r="J111">
        <v>11</v>
      </c>
      <c r="K111">
        <v>36</v>
      </c>
      <c r="L111">
        <v>5</v>
      </c>
      <c r="M111">
        <v>10</v>
      </c>
      <c r="N111">
        <v>35</v>
      </c>
      <c r="O111">
        <v>5</v>
      </c>
      <c r="P111">
        <v>10</v>
      </c>
      <c r="Q111">
        <v>46</v>
      </c>
    </row>
    <row r="112" spans="1:17" x14ac:dyDescent="0.25">
      <c r="A112" t="s">
        <v>154</v>
      </c>
      <c r="B112" t="s">
        <v>173</v>
      </c>
      <c r="I112">
        <v>7</v>
      </c>
      <c r="J112">
        <v>19</v>
      </c>
      <c r="K112">
        <v>70</v>
      </c>
      <c r="L112">
        <v>6</v>
      </c>
      <c r="M112">
        <v>21</v>
      </c>
      <c r="N112">
        <v>61</v>
      </c>
      <c r="O112">
        <v>5</v>
      </c>
      <c r="P112">
        <v>21</v>
      </c>
      <c r="Q112">
        <v>60</v>
      </c>
    </row>
    <row r="113" spans="1:17" x14ac:dyDescent="0.25">
      <c r="A113" t="s">
        <v>174</v>
      </c>
      <c r="B113" t="s">
        <v>175</v>
      </c>
      <c r="C113">
        <v>2</v>
      </c>
      <c r="D113">
        <v>5</v>
      </c>
      <c r="E113">
        <v>41</v>
      </c>
      <c r="F113">
        <v>2</v>
      </c>
      <c r="G113">
        <v>5</v>
      </c>
      <c r="H113">
        <v>50</v>
      </c>
      <c r="I113">
        <v>2</v>
      </c>
      <c r="J113">
        <v>17</v>
      </c>
      <c r="K113">
        <v>48</v>
      </c>
      <c r="L113">
        <v>2</v>
      </c>
      <c r="M113">
        <v>19</v>
      </c>
      <c r="N113">
        <v>46</v>
      </c>
      <c r="O113">
        <v>2</v>
      </c>
      <c r="P113">
        <v>24</v>
      </c>
      <c r="Q113">
        <v>48</v>
      </c>
    </row>
    <row r="114" spans="1:17" x14ac:dyDescent="0.25">
      <c r="A114" t="s">
        <v>174</v>
      </c>
      <c r="B114" t="s">
        <v>176</v>
      </c>
      <c r="C114">
        <v>3</v>
      </c>
      <c r="D114">
        <v>13</v>
      </c>
      <c r="E114">
        <v>38</v>
      </c>
      <c r="F114">
        <v>3</v>
      </c>
      <c r="G114">
        <v>10</v>
      </c>
      <c r="H114">
        <v>70</v>
      </c>
      <c r="I114">
        <v>2</v>
      </c>
      <c r="J114">
        <v>5</v>
      </c>
      <c r="K114">
        <v>37</v>
      </c>
      <c r="L114">
        <v>2</v>
      </c>
      <c r="M114">
        <v>8</v>
      </c>
      <c r="N114">
        <v>43</v>
      </c>
      <c r="O114">
        <v>2</v>
      </c>
      <c r="P114">
        <v>14</v>
      </c>
      <c r="Q114">
        <v>44</v>
      </c>
    </row>
    <row r="115" spans="1:17" x14ac:dyDescent="0.25">
      <c r="A115" t="s">
        <v>174</v>
      </c>
      <c r="B115" t="s">
        <v>177</v>
      </c>
      <c r="C115">
        <v>4</v>
      </c>
      <c r="D115">
        <v>20</v>
      </c>
      <c r="E115">
        <v>53</v>
      </c>
      <c r="F115">
        <v>4</v>
      </c>
      <c r="G115">
        <v>19</v>
      </c>
      <c r="H115">
        <v>41</v>
      </c>
      <c r="I115">
        <v>3</v>
      </c>
      <c r="J115">
        <v>5</v>
      </c>
      <c r="K115">
        <v>39</v>
      </c>
      <c r="L115">
        <v>4</v>
      </c>
      <c r="M115">
        <v>6</v>
      </c>
      <c r="N115">
        <v>39</v>
      </c>
      <c r="O115">
        <v>2</v>
      </c>
      <c r="P115">
        <v>8</v>
      </c>
      <c r="Q115">
        <v>47</v>
      </c>
    </row>
    <row r="116" spans="1:17" x14ac:dyDescent="0.25">
      <c r="A116" t="s">
        <v>174</v>
      </c>
      <c r="B116" t="s">
        <v>178</v>
      </c>
      <c r="C116">
        <v>5</v>
      </c>
      <c r="D116">
        <v>17</v>
      </c>
      <c r="E116">
        <v>48</v>
      </c>
      <c r="F116">
        <v>6</v>
      </c>
      <c r="G116">
        <v>16</v>
      </c>
      <c r="H116">
        <v>56</v>
      </c>
      <c r="I116">
        <v>2</v>
      </c>
      <c r="J116">
        <v>14</v>
      </c>
      <c r="K116">
        <v>24</v>
      </c>
      <c r="L116">
        <v>2</v>
      </c>
      <c r="M116">
        <v>12</v>
      </c>
      <c r="N116">
        <v>22</v>
      </c>
      <c r="O116">
        <v>2</v>
      </c>
      <c r="P116">
        <v>14</v>
      </c>
      <c r="Q116">
        <v>25</v>
      </c>
    </row>
    <row r="117" spans="1:17" x14ac:dyDescent="0.25">
      <c r="A117" t="s">
        <v>174</v>
      </c>
      <c r="B117" t="s">
        <v>179</v>
      </c>
      <c r="C117">
        <v>2</v>
      </c>
      <c r="D117">
        <v>8</v>
      </c>
      <c r="E117">
        <v>47</v>
      </c>
      <c r="F117">
        <v>2</v>
      </c>
      <c r="G117">
        <v>8</v>
      </c>
      <c r="H117">
        <v>56</v>
      </c>
      <c r="I117">
        <v>9</v>
      </c>
      <c r="J117">
        <v>22</v>
      </c>
      <c r="K117">
        <v>54</v>
      </c>
      <c r="L117">
        <v>9</v>
      </c>
      <c r="M117">
        <v>22</v>
      </c>
      <c r="N117">
        <v>51</v>
      </c>
      <c r="O117">
        <v>10</v>
      </c>
      <c r="P117">
        <v>25</v>
      </c>
      <c r="Q117">
        <v>55</v>
      </c>
    </row>
    <row r="118" spans="1:17" x14ac:dyDescent="0.25">
      <c r="A118" t="s">
        <v>174</v>
      </c>
      <c r="B118" t="s">
        <v>180</v>
      </c>
      <c r="C118">
        <v>2</v>
      </c>
      <c r="D118">
        <v>5</v>
      </c>
      <c r="E118">
        <v>30</v>
      </c>
      <c r="F118">
        <v>2</v>
      </c>
      <c r="G118">
        <v>5</v>
      </c>
      <c r="H118">
        <v>36</v>
      </c>
      <c r="I118">
        <v>2</v>
      </c>
      <c r="J118">
        <v>12</v>
      </c>
      <c r="K118">
        <v>46</v>
      </c>
      <c r="L118">
        <v>2</v>
      </c>
      <c r="M118">
        <v>11</v>
      </c>
      <c r="N118">
        <v>55</v>
      </c>
      <c r="O118">
        <v>2</v>
      </c>
      <c r="P118">
        <v>8</v>
      </c>
      <c r="Q118">
        <v>48</v>
      </c>
    </row>
    <row r="119" spans="1:17" x14ac:dyDescent="0.25">
      <c r="A119" t="s">
        <v>174</v>
      </c>
      <c r="B119" t="s">
        <v>181</v>
      </c>
      <c r="C119">
        <v>3</v>
      </c>
      <c r="D119">
        <v>9</v>
      </c>
      <c r="E119">
        <v>23</v>
      </c>
      <c r="F119">
        <v>3</v>
      </c>
      <c r="G119">
        <v>7</v>
      </c>
      <c r="H119">
        <v>37</v>
      </c>
      <c r="I119">
        <v>2</v>
      </c>
      <c r="J119">
        <v>5</v>
      </c>
      <c r="K119">
        <v>42</v>
      </c>
      <c r="L119">
        <v>2</v>
      </c>
      <c r="M119">
        <v>5</v>
      </c>
      <c r="N119">
        <v>36</v>
      </c>
      <c r="O119">
        <v>2</v>
      </c>
      <c r="P119">
        <v>5</v>
      </c>
      <c r="Q119">
        <v>37</v>
      </c>
    </row>
    <row r="120" spans="1:17" x14ac:dyDescent="0.25">
      <c r="A120" t="s">
        <v>174</v>
      </c>
      <c r="B120" t="s">
        <v>182</v>
      </c>
      <c r="C120">
        <v>2</v>
      </c>
      <c r="D120">
        <v>13</v>
      </c>
      <c r="E120">
        <v>22</v>
      </c>
      <c r="F120">
        <v>2</v>
      </c>
      <c r="G120">
        <v>15</v>
      </c>
      <c r="H120">
        <v>23</v>
      </c>
      <c r="I120">
        <v>3</v>
      </c>
      <c r="J120">
        <v>26</v>
      </c>
      <c r="K120">
        <v>220</v>
      </c>
      <c r="L120">
        <v>2</v>
      </c>
      <c r="M120">
        <v>21</v>
      </c>
      <c r="N120">
        <v>160</v>
      </c>
      <c r="O120">
        <v>3</v>
      </c>
      <c r="P120">
        <v>23</v>
      </c>
      <c r="Q120">
        <v>158</v>
      </c>
    </row>
    <row r="121" spans="1:17" x14ac:dyDescent="0.25">
      <c r="A121" t="s">
        <v>174</v>
      </c>
      <c r="B121" t="s">
        <v>183</v>
      </c>
      <c r="C121">
        <v>10</v>
      </c>
      <c r="D121">
        <v>23</v>
      </c>
      <c r="E121">
        <v>58</v>
      </c>
      <c r="F121">
        <v>9</v>
      </c>
      <c r="G121">
        <v>22</v>
      </c>
      <c r="H121">
        <v>55</v>
      </c>
      <c r="I121">
        <v>16</v>
      </c>
      <c r="J121">
        <v>21</v>
      </c>
      <c r="K121">
        <v>102</v>
      </c>
      <c r="L121">
        <v>15</v>
      </c>
      <c r="M121">
        <v>21</v>
      </c>
      <c r="N121">
        <v>93</v>
      </c>
      <c r="O121">
        <v>15</v>
      </c>
      <c r="P121">
        <v>21</v>
      </c>
      <c r="Q121">
        <v>90</v>
      </c>
    </row>
    <row r="122" spans="1:17" x14ac:dyDescent="0.25">
      <c r="A122" t="s">
        <v>174</v>
      </c>
      <c r="B122" t="s">
        <v>184</v>
      </c>
      <c r="C122">
        <v>2</v>
      </c>
      <c r="D122">
        <v>14</v>
      </c>
      <c r="E122">
        <v>33</v>
      </c>
      <c r="F122">
        <v>2</v>
      </c>
      <c r="G122">
        <v>15</v>
      </c>
      <c r="H122">
        <v>73</v>
      </c>
      <c r="I122">
        <v>13</v>
      </c>
      <c r="J122">
        <v>27</v>
      </c>
      <c r="K122">
        <v>197</v>
      </c>
      <c r="L122">
        <v>11</v>
      </c>
      <c r="M122">
        <v>17</v>
      </c>
      <c r="N122">
        <v>144</v>
      </c>
      <c r="O122">
        <v>10</v>
      </c>
      <c r="P122">
        <v>14</v>
      </c>
      <c r="Q122">
        <v>125</v>
      </c>
    </row>
    <row r="123" spans="1:17" x14ac:dyDescent="0.25">
      <c r="A123" t="s">
        <v>174</v>
      </c>
      <c r="B123" t="s">
        <v>185</v>
      </c>
      <c r="C123">
        <v>2</v>
      </c>
      <c r="D123">
        <v>12</v>
      </c>
      <c r="E123">
        <v>28</v>
      </c>
      <c r="F123">
        <v>2</v>
      </c>
      <c r="G123">
        <v>8</v>
      </c>
      <c r="H123">
        <v>33</v>
      </c>
      <c r="I123">
        <v>11</v>
      </c>
      <c r="J123">
        <v>19</v>
      </c>
      <c r="K123">
        <v>156</v>
      </c>
      <c r="L123">
        <v>11</v>
      </c>
      <c r="M123">
        <v>20</v>
      </c>
      <c r="N123">
        <v>143</v>
      </c>
      <c r="O123">
        <v>11</v>
      </c>
      <c r="P123">
        <v>20</v>
      </c>
      <c r="Q123">
        <v>97</v>
      </c>
    </row>
    <row r="124" spans="1:17" x14ac:dyDescent="0.25">
      <c r="A124" t="s">
        <v>186</v>
      </c>
      <c r="B124" t="s">
        <v>187</v>
      </c>
      <c r="C124">
        <v>3</v>
      </c>
      <c r="D124">
        <v>17</v>
      </c>
      <c r="E124" t="s">
        <v>188</v>
      </c>
      <c r="F124">
        <v>3</v>
      </c>
      <c r="G124">
        <v>21</v>
      </c>
      <c r="H124">
        <v>173</v>
      </c>
      <c r="I124">
        <v>2</v>
      </c>
      <c r="J124">
        <v>23</v>
      </c>
      <c r="K124">
        <v>69</v>
      </c>
      <c r="L124">
        <v>2</v>
      </c>
      <c r="M124">
        <v>23</v>
      </c>
      <c r="N124">
        <v>73</v>
      </c>
      <c r="O124">
        <v>9</v>
      </c>
      <c r="P124">
        <v>28</v>
      </c>
      <c r="Q124">
        <v>90</v>
      </c>
    </row>
    <row r="125" spans="1:17" x14ac:dyDescent="0.25">
      <c r="A125" t="s">
        <v>186</v>
      </c>
      <c r="B125" t="s">
        <v>189</v>
      </c>
      <c r="C125">
        <v>21</v>
      </c>
      <c r="D125">
        <v>26</v>
      </c>
      <c r="E125" t="s">
        <v>190</v>
      </c>
      <c r="F125">
        <v>18</v>
      </c>
      <c r="G125">
        <v>23</v>
      </c>
      <c r="H125">
        <v>92</v>
      </c>
      <c r="I125">
        <v>26</v>
      </c>
      <c r="J125">
        <v>27</v>
      </c>
      <c r="K125">
        <v>106</v>
      </c>
      <c r="L125">
        <v>21</v>
      </c>
      <c r="M125">
        <v>23</v>
      </c>
      <c r="N125">
        <v>70</v>
      </c>
      <c r="O125">
        <v>21</v>
      </c>
      <c r="P125">
        <v>22</v>
      </c>
      <c r="Q125">
        <v>56</v>
      </c>
    </row>
    <row r="126" spans="1:17" x14ac:dyDescent="0.25">
      <c r="A126" t="s">
        <v>186</v>
      </c>
      <c r="B126" t="s">
        <v>191</v>
      </c>
      <c r="C126">
        <v>12</v>
      </c>
      <c r="D126">
        <v>20</v>
      </c>
      <c r="E126" t="s">
        <v>192</v>
      </c>
      <c r="F126">
        <v>13</v>
      </c>
      <c r="G126">
        <v>27</v>
      </c>
      <c r="H126">
        <v>329</v>
      </c>
      <c r="I126">
        <v>2</v>
      </c>
      <c r="J126">
        <v>14</v>
      </c>
      <c r="K126">
        <v>156</v>
      </c>
      <c r="L126">
        <v>2</v>
      </c>
      <c r="M126">
        <v>15</v>
      </c>
      <c r="N126">
        <v>161</v>
      </c>
      <c r="O126">
        <v>2</v>
      </c>
      <c r="P126">
        <v>14</v>
      </c>
      <c r="Q126">
        <v>103</v>
      </c>
    </row>
    <row r="127" spans="1:17" x14ac:dyDescent="0.25">
      <c r="A127" t="s">
        <v>186</v>
      </c>
      <c r="B127" t="s">
        <v>193</v>
      </c>
      <c r="C127">
        <v>12</v>
      </c>
      <c r="D127">
        <v>14</v>
      </c>
      <c r="E127" t="s">
        <v>194</v>
      </c>
      <c r="F127">
        <v>12</v>
      </c>
      <c r="G127">
        <v>20</v>
      </c>
      <c r="H127">
        <v>143</v>
      </c>
      <c r="L127">
        <v>3</v>
      </c>
      <c r="M127">
        <v>7</v>
      </c>
      <c r="N127">
        <v>163</v>
      </c>
      <c r="P127">
        <v>7</v>
      </c>
      <c r="Q127">
        <v>125</v>
      </c>
    </row>
    <row r="128" spans="1:17" x14ac:dyDescent="0.25">
      <c r="A128" t="s">
        <v>186</v>
      </c>
      <c r="B128" t="s">
        <v>195</v>
      </c>
      <c r="C128">
        <v>2</v>
      </c>
      <c r="D128">
        <v>25</v>
      </c>
      <c r="E128" t="s">
        <v>165</v>
      </c>
      <c r="F128">
        <v>2</v>
      </c>
      <c r="G128">
        <v>24</v>
      </c>
      <c r="H128">
        <v>75</v>
      </c>
      <c r="O128">
        <v>13</v>
      </c>
      <c r="P128">
        <v>18</v>
      </c>
      <c r="Q128">
        <v>90</v>
      </c>
    </row>
    <row r="129" spans="1:17" x14ac:dyDescent="0.25">
      <c r="A129" t="s">
        <v>186</v>
      </c>
      <c r="B129" t="s">
        <v>196</v>
      </c>
      <c r="C129">
        <v>21</v>
      </c>
      <c r="D129">
        <v>26</v>
      </c>
      <c r="E129" t="s">
        <v>117</v>
      </c>
      <c r="F129">
        <v>26</v>
      </c>
      <c r="G129">
        <v>27</v>
      </c>
      <c r="H129">
        <v>103</v>
      </c>
      <c r="I129">
        <v>13</v>
      </c>
      <c r="J129">
        <v>14</v>
      </c>
      <c r="K129">
        <v>82</v>
      </c>
      <c r="L129">
        <v>13</v>
      </c>
      <c r="M129">
        <v>14</v>
      </c>
      <c r="N129">
        <v>97</v>
      </c>
      <c r="O129">
        <v>13</v>
      </c>
      <c r="P129">
        <v>14</v>
      </c>
      <c r="Q129">
        <v>93</v>
      </c>
    </row>
    <row r="130" spans="1:17" x14ac:dyDescent="0.25">
      <c r="A130" t="s">
        <v>186</v>
      </c>
      <c r="B130" t="s">
        <v>197</v>
      </c>
      <c r="C130">
        <v>4</v>
      </c>
      <c r="D130">
        <v>15</v>
      </c>
      <c r="E130" t="s">
        <v>198</v>
      </c>
      <c r="F130">
        <v>3</v>
      </c>
      <c r="G130">
        <v>13</v>
      </c>
      <c r="H130">
        <v>120</v>
      </c>
      <c r="O130">
        <v>8</v>
      </c>
      <c r="P130">
        <v>31</v>
      </c>
      <c r="Q130">
        <v>85</v>
      </c>
    </row>
    <row r="131" spans="1:17" x14ac:dyDescent="0.25">
      <c r="A131" t="s">
        <v>186</v>
      </c>
      <c r="B131" t="s">
        <v>199</v>
      </c>
      <c r="C131">
        <v>3</v>
      </c>
      <c r="D131">
        <v>6</v>
      </c>
      <c r="E131">
        <v>99</v>
      </c>
      <c r="F131" t="s">
        <v>15</v>
      </c>
      <c r="G131" t="s">
        <v>15</v>
      </c>
      <c r="H131" t="s">
        <v>15</v>
      </c>
      <c r="O131">
        <v>15</v>
      </c>
      <c r="P131">
        <v>23</v>
      </c>
      <c r="Q131">
        <v>64</v>
      </c>
    </row>
    <row r="132" spans="1:17" x14ac:dyDescent="0.25">
      <c r="A132" t="s">
        <v>186</v>
      </c>
      <c r="B132" t="s">
        <v>200</v>
      </c>
      <c r="C132" t="s">
        <v>61</v>
      </c>
      <c r="D132" t="s">
        <v>61</v>
      </c>
      <c r="E132" t="s">
        <v>61</v>
      </c>
      <c r="F132">
        <v>24</v>
      </c>
      <c r="G132">
        <v>25</v>
      </c>
      <c r="H132">
        <v>64</v>
      </c>
      <c r="O132">
        <v>8</v>
      </c>
      <c r="P132">
        <v>18</v>
      </c>
      <c r="Q132">
        <v>119</v>
      </c>
    </row>
    <row r="133" spans="1:17" x14ac:dyDescent="0.25">
      <c r="A133" t="s">
        <v>186</v>
      </c>
      <c r="B133" t="s">
        <v>201</v>
      </c>
      <c r="C133">
        <v>14</v>
      </c>
      <c r="D133">
        <v>14</v>
      </c>
      <c r="E133" t="s">
        <v>107</v>
      </c>
      <c r="F133">
        <v>12</v>
      </c>
      <c r="G133">
        <v>13</v>
      </c>
      <c r="H133">
        <v>80</v>
      </c>
      <c r="I133">
        <v>7</v>
      </c>
      <c r="J133">
        <v>8</v>
      </c>
      <c r="K133">
        <v>133</v>
      </c>
      <c r="L133">
        <v>8</v>
      </c>
      <c r="M133">
        <v>9</v>
      </c>
      <c r="N133">
        <v>135</v>
      </c>
      <c r="O133">
        <v>7</v>
      </c>
      <c r="P133">
        <v>8</v>
      </c>
      <c r="Q133">
        <v>128</v>
      </c>
    </row>
    <row r="134" spans="1:17" x14ac:dyDescent="0.25">
      <c r="A134" t="s">
        <v>186</v>
      </c>
      <c r="B134" t="s">
        <v>202</v>
      </c>
      <c r="I134">
        <v>11</v>
      </c>
      <c r="J134">
        <v>13</v>
      </c>
      <c r="K134">
        <v>90</v>
      </c>
      <c r="L134">
        <v>12</v>
      </c>
      <c r="M134">
        <v>13</v>
      </c>
      <c r="N134">
        <v>107</v>
      </c>
      <c r="O134">
        <v>12</v>
      </c>
      <c r="P134">
        <v>13</v>
      </c>
      <c r="Q134">
        <v>108</v>
      </c>
    </row>
    <row r="135" spans="1:17" x14ac:dyDescent="0.25">
      <c r="A135" t="s">
        <v>186</v>
      </c>
      <c r="B135" t="s">
        <v>203</v>
      </c>
      <c r="I135">
        <v>10</v>
      </c>
      <c r="J135">
        <v>37</v>
      </c>
      <c r="K135">
        <v>84</v>
      </c>
      <c r="L135">
        <v>12</v>
      </c>
      <c r="M135">
        <v>39</v>
      </c>
      <c r="N135">
        <v>85</v>
      </c>
      <c r="O135">
        <v>13</v>
      </c>
      <c r="P135">
        <v>40</v>
      </c>
      <c r="Q135">
        <v>83</v>
      </c>
    </row>
    <row r="136" spans="1:17" x14ac:dyDescent="0.25">
      <c r="A136" t="s">
        <v>186</v>
      </c>
      <c r="B136" t="s">
        <v>204</v>
      </c>
    </row>
    <row r="137" spans="1:17" x14ac:dyDescent="0.25">
      <c r="A137" t="s">
        <v>205</v>
      </c>
      <c r="B137" t="s">
        <v>206</v>
      </c>
      <c r="C137">
        <v>8</v>
      </c>
      <c r="D137">
        <v>10</v>
      </c>
      <c r="E137" t="s">
        <v>207</v>
      </c>
      <c r="F137">
        <v>9</v>
      </c>
      <c r="G137">
        <v>10</v>
      </c>
      <c r="H137">
        <v>139</v>
      </c>
      <c r="I137">
        <v>25</v>
      </c>
      <c r="J137">
        <v>46</v>
      </c>
      <c r="K137">
        <v>84</v>
      </c>
      <c r="L137">
        <v>40</v>
      </c>
      <c r="M137">
        <v>58</v>
      </c>
      <c r="N137">
        <v>122</v>
      </c>
      <c r="O137">
        <v>21</v>
      </c>
      <c r="P137">
        <v>55</v>
      </c>
      <c r="Q137">
        <v>105</v>
      </c>
    </row>
    <row r="138" spans="1:17" x14ac:dyDescent="0.25">
      <c r="A138" t="s">
        <v>205</v>
      </c>
      <c r="B138" t="s">
        <v>208</v>
      </c>
      <c r="C138">
        <v>11</v>
      </c>
      <c r="D138">
        <v>13</v>
      </c>
      <c r="E138" t="s">
        <v>209</v>
      </c>
      <c r="F138">
        <v>11</v>
      </c>
      <c r="G138">
        <v>13</v>
      </c>
      <c r="H138">
        <v>100</v>
      </c>
      <c r="I138">
        <v>13</v>
      </c>
      <c r="J138">
        <v>22</v>
      </c>
      <c r="K138">
        <v>129</v>
      </c>
      <c r="L138">
        <v>9</v>
      </c>
      <c r="M138">
        <v>28</v>
      </c>
      <c r="N138">
        <v>129</v>
      </c>
      <c r="O138">
        <v>5</v>
      </c>
      <c r="P138">
        <v>20</v>
      </c>
      <c r="Q138">
        <v>103</v>
      </c>
    </row>
    <row r="139" spans="1:17" x14ac:dyDescent="0.25">
      <c r="A139" t="s">
        <v>205</v>
      </c>
      <c r="B139" t="s">
        <v>210</v>
      </c>
      <c r="C139">
        <v>9</v>
      </c>
      <c r="D139">
        <v>31</v>
      </c>
      <c r="E139" t="s">
        <v>211</v>
      </c>
      <c r="F139">
        <v>9</v>
      </c>
      <c r="G139">
        <v>32</v>
      </c>
      <c r="H139">
        <v>80</v>
      </c>
      <c r="I139">
        <v>25</v>
      </c>
      <c r="J139">
        <v>54</v>
      </c>
      <c r="K139">
        <v>91</v>
      </c>
      <c r="L139">
        <v>40</v>
      </c>
      <c r="M139">
        <v>77</v>
      </c>
      <c r="N139">
        <v>141</v>
      </c>
      <c r="O139">
        <v>20</v>
      </c>
      <c r="P139">
        <v>53</v>
      </c>
      <c r="Q139">
        <v>104</v>
      </c>
    </row>
    <row r="140" spans="1:17" x14ac:dyDescent="0.25">
      <c r="I140">
        <v>20</v>
      </c>
      <c r="J140">
        <v>43</v>
      </c>
      <c r="K140">
        <v>131</v>
      </c>
      <c r="L140">
        <v>19</v>
      </c>
      <c r="M140">
        <v>42</v>
      </c>
      <c r="N140">
        <v>116</v>
      </c>
      <c r="O140">
        <v>16</v>
      </c>
      <c r="P140">
        <v>39</v>
      </c>
      <c r="Q140">
        <v>108</v>
      </c>
    </row>
    <row r="141" spans="1:17" x14ac:dyDescent="0.25">
      <c r="A141" t="s">
        <v>205</v>
      </c>
      <c r="B141" t="s">
        <v>212</v>
      </c>
      <c r="C141">
        <v>39</v>
      </c>
      <c r="D141" t="s">
        <v>19</v>
      </c>
      <c r="E141" t="s">
        <v>213</v>
      </c>
      <c r="F141">
        <v>6</v>
      </c>
      <c r="G141">
        <v>86</v>
      </c>
      <c r="H141">
        <v>124</v>
      </c>
      <c r="I141">
        <v>11</v>
      </c>
      <c r="J141">
        <v>31</v>
      </c>
      <c r="K141">
        <v>122</v>
      </c>
      <c r="L141">
        <v>10</v>
      </c>
      <c r="M141">
        <v>30</v>
      </c>
      <c r="N141">
        <v>137</v>
      </c>
      <c r="O141">
        <v>12</v>
      </c>
      <c r="P141">
        <v>31</v>
      </c>
      <c r="Q141">
        <v>118</v>
      </c>
    </row>
    <row r="142" spans="1:17" x14ac:dyDescent="0.25">
      <c r="A142" t="s">
        <v>205</v>
      </c>
      <c r="B142" t="s">
        <v>214</v>
      </c>
      <c r="C142">
        <v>22</v>
      </c>
      <c r="D142">
        <v>28</v>
      </c>
      <c r="E142" t="s">
        <v>144</v>
      </c>
      <c r="F142">
        <v>11</v>
      </c>
      <c r="G142">
        <v>19</v>
      </c>
      <c r="H142">
        <v>148</v>
      </c>
      <c r="I142">
        <v>22</v>
      </c>
      <c r="J142">
        <v>36</v>
      </c>
      <c r="K142">
        <v>118</v>
      </c>
      <c r="L142">
        <v>21</v>
      </c>
      <c r="M142">
        <v>37</v>
      </c>
      <c r="N142">
        <v>100</v>
      </c>
      <c r="O142">
        <v>21</v>
      </c>
      <c r="P142">
        <v>38</v>
      </c>
      <c r="Q142">
        <v>97</v>
      </c>
    </row>
    <row r="143" spans="1:17" x14ac:dyDescent="0.25">
      <c r="A143" t="s">
        <v>205</v>
      </c>
      <c r="B143" t="s">
        <v>215</v>
      </c>
      <c r="F143">
        <v>52</v>
      </c>
      <c r="G143">
        <v>87</v>
      </c>
      <c r="H143">
        <v>114</v>
      </c>
      <c r="I143">
        <v>6</v>
      </c>
      <c r="J143">
        <v>17</v>
      </c>
      <c r="K143">
        <v>97</v>
      </c>
      <c r="L143">
        <v>6</v>
      </c>
      <c r="M143">
        <v>16</v>
      </c>
      <c r="N143">
        <v>90</v>
      </c>
      <c r="O143">
        <v>5</v>
      </c>
      <c r="P143">
        <v>15</v>
      </c>
      <c r="Q143">
        <v>78</v>
      </c>
    </row>
    <row r="144" spans="1:17" x14ac:dyDescent="0.25">
      <c r="A144" t="s">
        <v>205</v>
      </c>
      <c r="B144" t="s">
        <v>216</v>
      </c>
      <c r="C144">
        <v>17</v>
      </c>
      <c r="D144" t="s">
        <v>65</v>
      </c>
      <c r="E144" t="s">
        <v>217</v>
      </c>
      <c r="F144">
        <v>19</v>
      </c>
      <c r="G144">
        <v>44</v>
      </c>
      <c r="H144">
        <v>130</v>
      </c>
      <c r="I144">
        <v>10</v>
      </c>
      <c r="J144">
        <v>9</v>
      </c>
      <c r="K144">
        <v>131</v>
      </c>
      <c r="L144">
        <v>11</v>
      </c>
      <c r="M144">
        <v>11</v>
      </c>
      <c r="N144">
        <v>112</v>
      </c>
      <c r="O144">
        <v>11</v>
      </c>
      <c r="P144">
        <v>11</v>
      </c>
      <c r="Q144">
        <v>163</v>
      </c>
    </row>
    <row r="145" spans="1:17" x14ac:dyDescent="0.25">
      <c r="A145" t="s">
        <v>205</v>
      </c>
      <c r="B145" t="s">
        <v>218</v>
      </c>
      <c r="C145">
        <v>7</v>
      </c>
      <c r="D145">
        <v>25</v>
      </c>
      <c r="E145" t="s">
        <v>219</v>
      </c>
      <c r="F145">
        <v>9</v>
      </c>
      <c r="G145">
        <v>30</v>
      </c>
      <c r="H145">
        <v>109</v>
      </c>
    </row>
    <row r="146" spans="1:17" x14ac:dyDescent="0.25">
      <c r="A146" t="s">
        <v>205</v>
      </c>
      <c r="B146" t="s">
        <v>220</v>
      </c>
      <c r="C146">
        <v>16</v>
      </c>
      <c r="D146">
        <v>22</v>
      </c>
      <c r="E146" t="s">
        <v>43</v>
      </c>
      <c r="F146">
        <v>20</v>
      </c>
      <c r="G146">
        <v>29</v>
      </c>
      <c r="H146">
        <v>110</v>
      </c>
      <c r="I146">
        <v>3</v>
      </c>
      <c r="J146">
        <v>13</v>
      </c>
      <c r="K146">
        <v>117</v>
      </c>
      <c r="L146">
        <v>4</v>
      </c>
      <c r="M146">
        <v>20</v>
      </c>
      <c r="N146">
        <v>96</v>
      </c>
      <c r="O146">
        <v>4</v>
      </c>
      <c r="P146">
        <v>25</v>
      </c>
      <c r="Q146">
        <v>107</v>
      </c>
    </row>
    <row r="147" spans="1:17" x14ac:dyDescent="0.25">
      <c r="A147" t="s">
        <v>205</v>
      </c>
      <c r="B147" t="s">
        <v>221</v>
      </c>
      <c r="C147">
        <v>6</v>
      </c>
      <c r="D147">
        <v>16</v>
      </c>
      <c r="E147" t="s">
        <v>219</v>
      </c>
      <c r="F147">
        <v>8</v>
      </c>
      <c r="G147">
        <v>20</v>
      </c>
      <c r="H147">
        <v>117</v>
      </c>
      <c r="I147">
        <v>8</v>
      </c>
      <c r="J147">
        <v>27</v>
      </c>
      <c r="K147">
        <v>89</v>
      </c>
      <c r="L147">
        <v>11</v>
      </c>
      <c r="M147">
        <v>25</v>
      </c>
      <c r="N147">
        <v>103</v>
      </c>
      <c r="O147">
        <v>10</v>
      </c>
      <c r="P147">
        <v>25</v>
      </c>
      <c r="Q147">
        <v>90</v>
      </c>
    </row>
    <row r="148" spans="1:17" x14ac:dyDescent="0.25">
      <c r="A148" t="s">
        <v>205</v>
      </c>
      <c r="B148" t="s">
        <v>222</v>
      </c>
      <c r="C148">
        <v>43</v>
      </c>
      <c r="D148">
        <v>32</v>
      </c>
      <c r="E148" t="s">
        <v>43</v>
      </c>
      <c r="F148">
        <v>25</v>
      </c>
      <c r="G148">
        <v>14</v>
      </c>
      <c r="H148">
        <v>40</v>
      </c>
      <c r="I148">
        <v>33</v>
      </c>
      <c r="J148">
        <v>31</v>
      </c>
      <c r="K148">
        <v>63</v>
      </c>
      <c r="L148">
        <v>47</v>
      </c>
      <c r="M148">
        <v>45</v>
      </c>
      <c r="N148">
        <v>109</v>
      </c>
      <c r="O148">
        <v>50</v>
      </c>
      <c r="P148">
        <v>48</v>
      </c>
      <c r="Q148">
        <v>167</v>
      </c>
    </row>
    <row r="149" spans="1:17" x14ac:dyDescent="0.25">
      <c r="A149" t="s">
        <v>205</v>
      </c>
      <c r="B149" t="s">
        <v>223</v>
      </c>
      <c r="C149">
        <v>22</v>
      </c>
      <c r="D149">
        <v>38</v>
      </c>
      <c r="E149" t="s">
        <v>224</v>
      </c>
      <c r="F149" t="s">
        <v>15</v>
      </c>
      <c r="G149" t="s">
        <v>15</v>
      </c>
      <c r="H149" t="s">
        <v>15</v>
      </c>
      <c r="I149">
        <v>28</v>
      </c>
      <c r="J149">
        <v>29</v>
      </c>
      <c r="K149">
        <v>85</v>
      </c>
      <c r="L149">
        <v>25</v>
      </c>
      <c r="M149">
        <v>26</v>
      </c>
      <c r="N149">
        <v>72</v>
      </c>
      <c r="O149">
        <v>15</v>
      </c>
      <c r="P149">
        <v>23</v>
      </c>
      <c r="Q149">
        <v>78</v>
      </c>
    </row>
    <row r="150" spans="1:17" x14ac:dyDescent="0.25">
      <c r="A150" t="s">
        <v>205</v>
      </c>
      <c r="B150" t="s">
        <v>225</v>
      </c>
      <c r="C150">
        <v>5</v>
      </c>
      <c r="D150">
        <v>35</v>
      </c>
      <c r="E150" t="s">
        <v>226</v>
      </c>
      <c r="F150">
        <v>5</v>
      </c>
      <c r="G150">
        <v>20</v>
      </c>
      <c r="H150">
        <v>117</v>
      </c>
      <c r="I150">
        <v>17</v>
      </c>
      <c r="J150">
        <v>44</v>
      </c>
      <c r="K150">
        <v>137</v>
      </c>
      <c r="L150">
        <v>18</v>
      </c>
      <c r="M150">
        <v>40</v>
      </c>
      <c r="N150">
        <v>151</v>
      </c>
      <c r="O150">
        <v>18</v>
      </c>
      <c r="P150">
        <v>42</v>
      </c>
      <c r="Q150">
        <v>125</v>
      </c>
    </row>
    <row r="151" spans="1:17" x14ac:dyDescent="0.25">
      <c r="A151" t="s">
        <v>205</v>
      </c>
      <c r="B151" t="s">
        <v>227</v>
      </c>
      <c r="C151">
        <v>8</v>
      </c>
      <c r="D151">
        <v>34</v>
      </c>
      <c r="E151" t="s">
        <v>59</v>
      </c>
      <c r="F151">
        <v>10</v>
      </c>
      <c r="G151">
        <v>32</v>
      </c>
      <c r="H151">
        <v>103</v>
      </c>
      <c r="I151">
        <v>20</v>
      </c>
      <c r="J151">
        <v>43</v>
      </c>
      <c r="K151">
        <v>86</v>
      </c>
      <c r="L151">
        <v>22</v>
      </c>
      <c r="M151">
        <v>41</v>
      </c>
      <c r="N151">
        <v>93</v>
      </c>
      <c r="O151">
        <v>23</v>
      </c>
      <c r="P151">
        <v>52</v>
      </c>
      <c r="Q151">
        <v>102</v>
      </c>
    </row>
    <row r="152" spans="1:17" x14ac:dyDescent="0.25">
      <c r="A152" t="s">
        <v>205</v>
      </c>
      <c r="B152" t="s">
        <v>228</v>
      </c>
      <c r="C152">
        <v>28</v>
      </c>
      <c r="D152">
        <v>29</v>
      </c>
      <c r="E152">
        <v>39</v>
      </c>
      <c r="F152">
        <v>30</v>
      </c>
      <c r="G152">
        <v>30</v>
      </c>
      <c r="H152">
        <v>53</v>
      </c>
      <c r="I152">
        <v>20</v>
      </c>
      <c r="J152">
        <v>41</v>
      </c>
      <c r="K152">
        <v>88</v>
      </c>
      <c r="L152">
        <v>23</v>
      </c>
      <c r="M152">
        <v>45</v>
      </c>
      <c r="N152">
        <v>92</v>
      </c>
      <c r="O152">
        <v>23</v>
      </c>
      <c r="P152">
        <v>62</v>
      </c>
      <c r="Q152">
        <v>99</v>
      </c>
    </row>
    <row r="153" spans="1:17" x14ac:dyDescent="0.25">
      <c r="A153" t="s">
        <v>205</v>
      </c>
      <c r="B153" t="s">
        <v>229</v>
      </c>
      <c r="C153">
        <v>25</v>
      </c>
      <c r="D153">
        <v>27</v>
      </c>
      <c r="E153" t="s">
        <v>117</v>
      </c>
      <c r="F153">
        <v>24</v>
      </c>
      <c r="G153">
        <v>27</v>
      </c>
      <c r="H153">
        <v>95</v>
      </c>
    </row>
    <row r="154" spans="1:17" x14ac:dyDescent="0.25">
      <c r="A154" t="s">
        <v>205</v>
      </c>
      <c r="B154" t="s">
        <v>230</v>
      </c>
      <c r="C154">
        <v>17</v>
      </c>
      <c r="D154" t="s">
        <v>114</v>
      </c>
      <c r="E154" t="s">
        <v>231</v>
      </c>
      <c r="F154">
        <v>17</v>
      </c>
      <c r="G154">
        <v>43</v>
      </c>
      <c r="H154">
        <v>120</v>
      </c>
      <c r="I154">
        <v>10</v>
      </c>
      <c r="J154">
        <v>39</v>
      </c>
      <c r="K154">
        <v>76</v>
      </c>
      <c r="L154">
        <v>12</v>
      </c>
      <c r="M154">
        <v>45</v>
      </c>
      <c r="N154">
        <v>100</v>
      </c>
      <c r="O154">
        <v>11</v>
      </c>
      <c r="P154">
        <v>41</v>
      </c>
      <c r="Q154">
        <v>77</v>
      </c>
    </row>
    <row r="155" spans="1:17" x14ac:dyDescent="0.25">
      <c r="A155" t="s">
        <v>205</v>
      </c>
      <c r="B155" t="s">
        <v>232</v>
      </c>
      <c r="I155">
        <v>16</v>
      </c>
      <c r="J155">
        <v>35</v>
      </c>
      <c r="K155">
        <v>83</v>
      </c>
      <c r="L155">
        <v>15</v>
      </c>
      <c r="M155">
        <v>34</v>
      </c>
      <c r="N155">
        <v>76</v>
      </c>
      <c r="O155">
        <v>13</v>
      </c>
      <c r="P155">
        <v>35</v>
      </c>
      <c r="Q155">
        <v>74</v>
      </c>
    </row>
    <row r="156" spans="1:17" x14ac:dyDescent="0.25">
      <c r="A156" t="s">
        <v>205</v>
      </c>
      <c r="B156" t="s">
        <v>233</v>
      </c>
      <c r="C156">
        <v>32</v>
      </c>
      <c r="D156" t="s">
        <v>234</v>
      </c>
      <c r="E156" t="s">
        <v>235</v>
      </c>
      <c r="F156">
        <v>22</v>
      </c>
      <c r="G156">
        <v>45</v>
      </c>
      <c r="H156">
        <v>92</v>
      </c>
    </row>
    <row r="157" spans="1:17" x14ac:dyDescent="0.25">
      <c r="A157" t="s">
        <v>205</v>
      </c>
      <c r="B157" t="s">
        <v>236</v>
      </c>
      <c r="C157">
        <v>21</v>
      </c>
      <c r="D157">
        <v>35</v>
      </c>
      <c r="E157" t="s">
        <v>237</v>
      </c>
      <c r="F157" t="s">
        <v>15</v>
      </c>
      <c r="G157" t="s">
        <v>15</v>
      </c>
      <c r="H157" t="s">
        <v>15</v>
      </c>
      <c r="I157">
        <v>17</v>
      </c>
      <c r="J157">
        <v>32</v>
      </c>
      <c r="K157">
        <v>110</v>
      </c>
      <c r="L157">
        <v>18</v>
      </c>
      <c r="M157">
        <v>60</v>
      </c>
      <c r="N157">
        <v>109</v>
      </c>
      <c r="O157">
        <v>28</v>
      </c>
      <c r="P157">
        <v>58</v>
      </c>
      <c r="Q157">
        <v>117</v>
      </c>
    </row>
    <row r="158" spans="1:17" x14ac:dyDescent="0.25">
      <c r="A158" t="s">
        <v>205</v>
      </c>
      <c r="B158" t="s">
        <v>238</v>
      </c>
      <c r="C158">
        <v>10</v>
      </c>
      <c r="D158">
        <v>35</v>
      </c>
      <c r="E158" t="s">
        <v>82</v>
      </c>
      <c r="F158">
        <v>11</v>
      </c>
      <c r="G158">
        <v>40</v>
      </c>
      <c r="H158">
        <v>80</v>
      </c>
      <c r="I158">
        <v>23</v>
      </c>
      <c r="J158">
        <v>43</v>
      </c>
      <c r="K158">
        <v>75</v>
      </c>
      <c r="L158">
        <v>34</v>
      </c>
      <c r="M158">
        <v>56</v>
      </c>
      <c r="N158">
        <v>107</v>
      </c>
      <c r="O158">
        <v>22</v>
      </c>
      <c r="P158">
        <v>56</v>
      </c>
      <c r="Q158">
        <v>107</v>
      </c>
    </row>
    <row r="159" spans="1:17" x14ac:dyDescent="0.25">
      <c r="A159" t="s">
        <v>205</v>
      </c>
      <c r="B159" t="s">
        <v>239</v>
      </c>
      <c r="C159">
        <v>17</v>
      </c>
      <c r="D159">
        <v>35</v>
      </c>
      <c r="E159" t="s">
        <v>49</v>
      </c>
      <c r="F159">
        <v>17</v>
      </c>
      <c r="G159">
        <v>35</v>
      </c>
      <c r="H159">
        <v>83</v>
      </c>
    </row>
    <row r="160" spans="1:17" x14ac:dyDescent="0.25">
      <c r="A160" t="s">
        <v>205</v>
      </c>
      <c r="B160" t="s">
        <v>240</v>
      </c>
      <c r="C160" t="s">
        <v>61</v>
      </c>
      <c r="D160" t="s">
        <v>61</v>
      </c>
      <c r="E160" t="s">
        <v>61</v>
      </c>
      <c r="F160" t="s">
        <v>15</v>
      </c>
      <c r="G160" t="s">
        <v>15</v>
      </c>
      <c r="H160" t="s">
        <v>15</v>
      </c>
      <c r="I160">
        <v>22</v>
      </c>
      <c r="J160">
        <v>15</v>
      </c>
      <c r="K160">
        <v>122</v>
      </c>
      <c r="L160">
        <v>26</v>
      </c>
      <c r="M160">
        <v>20</v>
      </c>
      <c r="N160">
        <v>136</v>
      </c>
      <c r="O160">
        <v>25</v>
      </c>
      <c r="P160">
        <v>13</v>
      </c>
      <c r="Q160">
        <v>122</v>
      </c>
    </row>
    <row r="161" spans="1:17" x14ac:dyDescent="0.25">
      <c r="A161" t="s">
        <v>205</v>
      </c>
      <c r="B161" t="s">
        <v>241</v>
      </c>
      <c r="C161">
        <v>16</v>
      </c>
      <c r="D161">
        <v>13</v>
      </c>
      <c r="E161">
        <v>56</v>
      </c>
      <c r="F161">
        <v>20</v>
      </c>
      <c r="G161">
        <v>12</v>
      </c>
      <c r="H161">
        <v>72</v>
      </c>
      <c r="I161">
        <v>3</v>
      </c>
      <c r="J161">
        <v>10</v>
      </c>
      <c r="K161">
        <v>42</v>
      </c>
      <c r="L161">
        <v>2</v>
      </c>
      <c r="M161">
        <v>12</v>
      </c>
      <c r="N161">
        <v>44</v>
      </c>
      <c r="O161">
        <v>2</v>
      </c>
      <c r="P161">
        <v>11</v>
      </c>
      <c r="Q161">
        <v>36</v>
      </c>
    </row>
    <row r="162" spans="1:17" x14ac:dyDescent="0.25">
      <c r="A162" t="s">
        <v>205</v>
      </c>
      <c r="B162" t="s">
        <v>242</v>
      </c>
      <c r="C162">
        <v>37</v>
      </c>
      <c r="D162" t="s">
        <v>122</v>
      </c>
      <c r="E162" t="s">
        <v>243</v>
      </c>
      <c r="F162">
        <v>46</v>
      </c>
      <c r="G162">
        <v>79</v>
      </c>
      <c r="H162">
        <v>111</v>
      </c>
      <c r="I162">
        <v>2</v>
      </c>
      <c r="J162">
        <v>6</v>
      </c>
      <c r="K162">
        <v>36</v>
      </c>
      <c r="L162">
        <v>2</v>
      </c>
      <c r="M162">
        <v>5</v>
      </c>
      <c r="N162">
        <v>42</v>
      </c>
      <c r="O162">
        <v>2</v>
      </c>
      <c r="P162">
        <v>5</v>
      </c>
      <c r="Q162">
        <v>36</v>
      </c>
    </row>
    <row r="163" spans="1:17" x14ac:dyDescent="0.25">
      <c r="A163" t="s">
        <v>244</v>
      </c>
      <c r="B163" t="s">
        <v>245</v>
      </c>
      <c r="C163" t="s">
        <v>61</v>
      </c>
      <c r="D163" t="s">
        <v>61</v>
      </c>
      <c r="E163" t="s">
        <v>61</v>
      </c>
      <c r="F163" t="s">
        <v>15</v>
      </c>
      <c r="G163" t="s">
        <v>15</v>
      </c>
      <c r="H163" t="s">
        <v>15</v>
      </c>
      <c r="I163">
        <v>2</v>
      </c>
      <c r="J163">
        <v>6</v>
      </c>
      <c r="K163">
        <v>24</v>
      </c>
      <c r="L163">
        <v>2</v>
      </c>
      <c r="M163">
        <v>10</v>
      </c>
      <c r="N163">
        <v>28</v>
      </c>
      <c r="O163">
        <v>2</v>
      </c>
      <c r="P163">
        <v>10</v>
      </c>
      <c r="Q163">
        <v>26</v>
      </c>
    </row>
    <row r="164" spans="1:17" x14ac:dyDescent="0.25">
      <c r="A164" t="s">
        <v>246</v>
      </c>
      <c r="B164" t="s">
        <v>247</v>
      </c>
      <c r="C164" t="s">
        <v>12</v>
      </c>
      <c r="D164">
        <v>17</v>
      </c>
      <c r="E164" t="s">
        <v>248</v>
      </c>
      <c r="F164">
        <v>35</v>
      </c>
      <c r="G164">
        <v>20</v>
      </c>
      <c r="H164">
        <v>138</v>
      </c>
      <c r="I164">
        <v>2</v>
      </c>
      <c r="J164">
        <v>11</v>
      </c>
      <c r="K164">
        <v>65</v>
      </c>
      <c r="L164">
        <v>2</v>
      </c>
      <c r="M164">
        <v>10</v>
      </c>
      <c r="N164">
        <v>63</v>
      </c>
      <c r="O164">
        <v>2</v>
      </c>
      <c r="P164">
        <v>13</v>
      </c>
      <c r="Q164">
        <v>59</v>
      </c>
    </row>
    <row r="165" spans="1:17" x14ac:dyDescent="0.25">
      <c r="A165" t="s">
        <v>246</v>
      </c>
      <c r="B165" t="s">
        <v>249</v>
      </c>
      <c r="C165">
        <v>3</v>
      </c>
      <c r="D165">
        <v>7</v>
      </c>
      <c r="E165" t="s">
        <v>19</v>
      </c>
      <c r="F165">
        <v>2</v>
      </c>
      <c r="G165">
        <v>8</v>
      </c>
      <c r="H165">
        <v>44</v>
      </c>
      <c r="I165">
        <v>2</v>
      </c>
      <c r="J165">
        <v>6</v>
      </c>
      <c r="K165">
        <v>38</v>
      </c>
      <c r="L165">
        <v>2</v>
      </c>
      <c r="M165">
        <v>5</v>
      </c>
      <c r="N165">
        <v>38</v>
      </c>
      <c r="O165">
        <v>2</v>
      </c>
      <c r="P165">
        <v>5</v>
      </c>
      <c r="Q165">
        <v>30</v>
      </c>
    </row>
    <row r="166" spans="1:17" x14ac:dyDescent="0.25">
      <c r="A166" t="s">
        <v>246</v>
      </c>
      <c r="B166" t="s">
        <v>250</v>
      </c>
      <c r="O166">
        <v>2</v>
      </c>
      <c r="P166">
        <v>13</v>
      </c>
      <c r="Q166">
        <v>84</v>
      </c>
    </row>
    <row r="167" spans="1:17" x14ac:dyDescent="0.25">
      <c r="A167" t="s">
        <v>246</v>
      </c>
      <c r="B167" t="s">
        <v>251</v>
      </c>
      <c r="I167">
        <v>2</v>
      </c>
      <c r="J167">
        <v>9</v>
      </c>
      <c r="K167">
        <v>48</v>
      </c>
      <c r="L167">
        <v>2</v>
      </c>
      <c r="M167">
        <v>7</v>
      </c>
      <c r="N167">
        <v>43</v>
      </c>
      <c r="O167">
        <v>2</v>
      </c>
      <c r="P167">
        <v>8</v>
      </c>
      <c r="Q167">
        <v>44</v>
      </c>
    </row>
    <row r="168" spans="1:17" x14ac:dyDescent="0.25">
      <c r="A168" t="s">
        <v>246</v>
      </c>
      <c r="B168" t="s">
        <v>252</v>
      </c>
      <c r="C168">
        <v>3</v>
      </c>
      <c r="D168">
        <v>10</v>
      </c>
      <c r="E168" t="s">
        <v>92</v>
      </c>
      <c r="F168">
        <v>2</v>
      </c>
      <c r="G168">
        <v>11</v>
      </c>
      <c r="H168">
        <v>65</v>
      </c>
      <c r="I168">
        <v>2</v>
      </c>
      <c r="J168">
        <v>5</v>
      </c>
      <c r="K168">
        <v>57</v>
      </c>
      <c r="L168">
        <v>2</v>
      </c>
      <c r="M168">
        <v>5</v>
      </c>
      <c r="N168">
        <v>46</v>
      </c>
      <c r="O168">
        <v>2</v>
      </c>
      <c r="P168">
        <v>5</v>
      </c>
      <c r="Q168">
        <v>34</v>
      </c>
    </row>
    <row r="169" spans="1:17" x14ac:dyDescent="0.25">
      <c r="A169" t="s">
        <v>246</v>
      </c>
      <c r="B169" t="s">
        <v>253</v>
      </c>
      <c r="C169">
        <v>2</v>
      </c>
      <c r="D169">
        <v>7</v>
      </c>
      <c r="E169">
        <v>59</v>
      </c>
      <c r="F169">
        <v>2</v>
      </c>
      <c r="G169">
        <v>5</v>
      </c>
      <c r="H169">
        <v>52</v>
      </c>
      <c r="I169">
        <v>2</v>
      </c>
      <c r="J169">
        <v>5</v>
      </c>
      <c r="K169">
        <v>42</v>
      </c>
      <c r="L169">
        <v>2</v>
      </c>
      <c r="M169">
        <v>5</v>
      </c>
      <c r="N169">
        <v>36</v>
      </c>
      <c r="O169">
        <v>2</v>
      </c>
      <c r="P169">
        <v>5</v>
      </c>
      <c r="Q169">
        <v>33</v>
      </c>
    </row>
    <row r="170" spans="1:17" x14ac:dyDescent="0.25">
      <c r="A170" t="s">
        <v>246</v>
      </c>
      <c r="B170" t="s">
        <v>254</v>
      </c>
      <c r="I170">
        <v>2</v>
      </c>
      <c r="J170">
        <v>5</v>
      </c>
      <c r="K170">
        <v>46</v>
      </c>
      <c r="L170">
        <v>2</v>
      </c>
      <c r="M170">
        <v>5</v>
      </c>
      <c r="N170">
        <v>48</v>
      </c>
      <c r="O170">
        <v>2</v>
      </c>
      <c r="P170">
        <v>5</v>
      </c>
      <c r="Q170">
        <v>42</v>
      </c>
    </row>
    <row r="171" spans="1:17" x14ac:dyDescent="0.25">
      <c r="A171" t="s">
        <v>255</v>
      </c>
      <c r="B171" t="s">
        <v>256</v>
      </c>
      <c r="C171">
        <v>2</v>
      </c>
      <c r="D171">
        <v>5</v>
      </c>
      <c r="E171">
        <v>46</v>
      </c>
      <c r="F171">
        <v>2</v>
      </c>
      <c r="G171">
        <v>10</v>
      </c>
      <c r="H171">
        <v>54</v>
      </c>
      <c r="I171">
        <v>2</v>
      </c>
      <c r="J171">
        <v>6</v>
      </c>
      <c r="K171">
        <v>101</v>
      </c>
      <c r="L171">
        <v>2</v>
      </c>
      <c r="M171">
        <v>5</v>
      </c>
      <c r="N171">
        <v>129</v>
      </c>
      <c r="O171">
        <v>2</v>
      </c>
      <c r="P171">
        <v>8</v>
      </c>
      <c r="Q171">
        <v>122</v>
      </c>
    </row>
    <row r="172" spans="1:17" x14ac:dyDescent="0.25">
      <c r="A172" t="s">
        <v>255</v>
      </c>
      <c r="B172" t="s">
        <v>257</v>
      </c>
      <c r="C172">
        <v>2</v>
      </c>
      <c r="D172">
        <v>5</v>
      </c>
      <c r="E172">
        <v>65</v>
      </c>
      <c r="F172">
        <v>2</v>
      </c>
      <c r="G172">
        <v>5</v>
      </c>
      <c r="H172">
        <v>62</v>
      </c>
      <c r="I172">
        <v>2</v>
      </c>
      <c r="J172">
        <v>5</v>
      </c>
      <c r="K172">
        <v>85</v>
      </c>
      <c r="L172">
        <v>2</v>
      </c>
      <c r="M172">
        <v>5</v>
      </c>
      <c r="N172">
        <v>91</v>
      </c>
      <c r="O172">
        <v>2</v>
      </c>
      <c r="P172">
        <v>5</v>
      </c>
      <c r="Q172">
        <v>93</v>
      </c>
    </row>
    <row r="173" spans="1:17" x14ac:dyDescent="0.25">
      <c r="A173" t="s">
        <v>255</v>
      </c>
      <c r="B173" t="s">
        <v>258</v>
      </c>
      <c r="C173">
        <v>2</v>
      </c>
      <c r="D173">
        <v>5</v>
      </c>
      <c r="E173">
        <v>94</v>
      </c>
      <c r="F173">
        <v>2</v>
      </c>
      <c r="G173">
        <v>5</v>
      </c>
      <c r="H173">
        <v>57</v>
      </c>
      <c r="I173">
        <v>8</v>
      </c>
      <c r="J173">
        <v>21</v>
      </c>
      <c r="K173">
        <v>106</v>
      </c>
      <c r="L173">
        <v>10</v>
      </c>
      <c r="M173">
        <v>23</v>
      </c>
      <c r="N173">
        <v>116</v>
      </c>
      <c r="O173">
        <v>10</v>
      </c>
      <c r="P173">
        <v>24</v>
      </c>
      <c r="Q173">
        <v>102</v>
      </c>
    </row>
    <row r="174" spans="1:17" x14ac:dyDescent="0.25">
      <c r="A174" t="s">
        <v>255</v>
      </c>
      <c r="B174" t="s">
        <v>259</v>
      </c>
      <c r="C174">
        <v>2</v>
      </c>
      <c r="D174">
        <v>5</v>
      </c>
      <c r="E174">
        <v>41</v>
      </c>
      <c r="F174">
        <v>3</v>
      </c>
      <c r="G174">
        <v>5</v>
      </c>
      <c r="H174">
        <v>41</v>
      </c>
      <c r="I174">
        <v>4</v>
      </c>
      <c r="J174">
        <v>13</v>
      </c>
      <c r="K174">
        <v>87</v>
      </c>
      <c r="L174">
        <v>4</v>
      </c>
      <c r="M174">
        <v>12</v>
      </c>
      <c r="N174">
        <v>87</v>
      </c>
      <c r="O174">
        <v>4</v>
      </c>
      <c r="P174">
        <v>12</v>
      </c>
      <c r="Q174">
        <v>82</v>
      </c>
    </row>
    <row r="175" spans="1:17" x14ac:dyDescent="0.25">
      <c r="A175" t="s">
        <v>260</v>
      </c>
      <c r="B175" t="s">
        <v>261</v>
      </c>
      <c r="C175">
        <v>2</v>
      </c>
      <c r="D175">
        <v>7</v>
      </c>
      <c r="E175" t="s">
        <v>110</v>
      </c>
      <c r="F175">
        <v>2</v>
      </c>
      <c r="G175">
        <v>7</v>
      </c>
      <c r="H175">
        <v>90</v>
      </c>
      <c r="I175">
        <v>2</v>
      </c>
      <c r="J175">
        <v>20</v>
      </c>
      <c r="K175">
        <v>75</v>
      </c>
      <c r="L175">
        <v>2</v>
      </c>
      <c r="M175">
        <v>17</v>
      </c>
      <c r="N175">
        <v>72</v>
      </c>
      <c r="O175">
        <v>2</v>
      </c>
      <c r="P175">
        <v>18</v>
      </c>
      <c r="Q175">
        <v>54</v>
      </c>
    </row>
    <row r="176" spans="1:17" x14ac:dyDescent="0.25">
      <c r="A176" t="s">
        <v>260</v>
      </c>
      <c r="B176" t="s">
        <v>262</v>
      </c>
      <c r="C176">
        <v>2</v>
      </c>
      <c r="D176">
        <v>5</v>
      </c>
      <c r="E176" t="s">
        <v>198</v>
      </c>
      <c r="F176">
        <v>2</v>
      </c>
      <c r="G176">
        <v>5</v>
      </c>
      <c r="H176">
        <v>82</v>
      </c>
      <c r="I176">
        <v>2</v>
      </c>
      <c r="J176">
        <v>17</v>
      </c>
      <c r="K176">
        <v>87</v>
      </c>
      <c r="L176">
        <v>2</v>
      </c>
      <c r="M176">
        <v>18</v>
      </c>
      <c r="N176">
        <v>90</v>
      </c>
      <c r="O176">
        <v>2</v>
      </c>
      <c r="P176">
        <v>17</v>
      </c>
      <c r="Q176">
        <v>81</v>
      </c>
    </row>
    <row r="177" spans="1:17" x14ac:dyDescent="0.25">
      <c r="A177" t="s">
        <v>263</v>
      </c>
      <c r="B177" t="s">
        <v>264</v>
      </c>
      <c r="C177">
        <v>7</v>
      </c>
      <c r="D177">
        <v>20</v>
      </c>
      <c r="E177" t="s">
        <v>59</v>
      </c>
      <c r="F177">
        <v>6</v>
      </c>
      <c r="G177">
        <v>19</v>
      </c>
      <c r="H177">
        <v>106</v>
      </c>
      <c r="I177">
        <v>2</v>
      </c>
      <c r="J177">
        <v>17</v>
      </c>
      <c r="K177">
        <v>83</v>
      </c>
      <c r="L177">
        <v>2</v>
      </c>
      <c r="M177">
        <v>30</v>
      </c>
      <c r="N177">
        <v>92</v>
      </c>
      <c r="O177">
        <v>3</v>
      </c>
      <c r="P177">
        <v>30</v>
      </c>
      <c r="Q177">
        <v>81</v>
      </c>
    </row>
    <row r="178" spans="1:17" x14ac:dyDescent="0.25">
      <c r="A178" t="s">
        <v>263</v>
      </c>
      <c r="B178" t="s">
        <v>265</v>
      </c>
      <c r="C178">
        <v>2</v>
      </c>
      <c r="D178">
        <v>12</v>
      </c>
      <c r="E178" t="s">
        <v>82</v>
      </c>
      <c r="F178">
        <v>3</v>
      </c>
      <c r="G178">
        <v>14</v>
      </c>
      <c r="H178">
        <v>82</v>
      </c>
      <c r="L178">
        <v>11</v>
      </c>
      <c r="M178">
        <v>19</v>
      </c>
      <c r="N178">
        <v>112</v>
      </c>
    </row>
    <row r="179" spans="1:17" x14ac:dyDescent="0.25">
      <c r="A179" t="s">
        <v>263</v>
      </c>
      <c r="B179" t="s">
        <v>266</v>
      </c>
      <c r="C179">
        <v>2</v>
      </c>
      <c r="D179">
        <v>15</v>
      </c>
      <c r="E179" t="s">
        <v>267</v>
      </c>
      <c r="F179">
        <v>2</v>
      </c>
      <c r="G179">
        <v>18</v>
      </c>
      <c r="H179">
        <v>80</v>
      </c>
      <c r="I179">
        <v>2</v>
      </c>
      <c r="J179">
        <v>16</v>
      </c>
      <c r="K179">
        <v>83</v>
      </c>
      <c r="L179">
        <v>2</v>
      </c>
      <c r="M179">
        <v>10</v>
      </c>
      <c r="N179">
        <v>94</v>
      </c>
      <c r="O179">
        <v>2</v>
      </c>
      <c r="P179">
        <v>10</v>
      </c>
      <c r="Q179">
        <v>100</v>
      </c>
    </row>
    <row r="180" spans="1:17" x14ac:dyDescent="0.25">
      <c r="A180" t="s">
        <v>263</v>
      </c>
      <c r="B180" t="s">
        <v>268</v>
      </c>
      <c r="C180">
        <v>2</v>
      </c>
      <c r="D180">
        <v>25</v>
      </c>
      <c r="E180" t="s">
        <v>269</v>
      </c>
      <c r="F180">
        <v>2</v>
      </c>
      <c r="G180">
        <v>18</v>
      </c>
      <c r="H180">
        <v>81</v>
      </c>
      <c r="I180">
        <v>2</v>
      </c>
      <c r="J180">
        <v>12</v>
      </c>
      <c r="K180">
        <v>63</v>
      </c>
      <c r="L180">
        <v>2</v>
      </c>
      <c r="M180">
        <v>13</v>
      </c>
      <c r="N180">
        <v>70</v>
      </c>
      <c r="O180">
        <v>2</v>
      </c>
      <c r="P180">
        <v>13</v>
      </c>
      <c r="Q180">
        <v>88</v>
      </c>
    </row>
    <row r="181" spans="1:17" x14ac:dyDescent="0.25">
      <c r="A181" t="s">
        <v>263</v>
      </c>
      <c r="B181" t="s">
        <v>270</v>
      </c>
      <c r="C181">
        <v>2</v>
      </c>
      <c r="D181">
        <v>17</v>
      </c>
      <c r="E181" t="s">
        <v>271</v>
      </c>
      <c r="F181">
        <v>2</v>
      </c>
      <c r="G181">
        <v>17</v>
      </c>
      <c r="H181">
        <v>68</v>
      </c>
      <c r="I181">
        <v>3</v>
      </c>
      <c r="J181">
        <v>13</v>
      </c>
      <c r="K181">
        <v>55</v>
      </c>
      <c r="L181">
        <v>10</v>
      </c>
      <c r="M181">
        <v>11</v>
      </c>
      <c r="N181">
        <v>88</v>
      </c>
      <c r="O181">
        <v>15</v>
      </c>
      <c r="P181">
        <v>13</v>
      </c>
      <c r="Q181">
        <v>108</v>
      </c>
    </row>
    <row r="182" spans="1:17" x14ac:dyDescent="0.25">
      <c r="A182" t="s">
        <v>263</v>
      </c>
      <c r="B182" t="s">
        <v>272</v>
      </c>
      <c r="I182">
        <v>2</v>
      </c>
      <c r="J182">
        <v>14</v>
      </c>
      <c r="K182">
        <v>63</v>
      </c>
      <c r="L182">
        <v>2</v>
      </c>
      <c r="M182">
        <v>16</v>
      </c>
      <c r="N182">
        <v>67</v>
      </c>
      <c r="O182">
        <v>2</v>
      </c>
      <c r="P182">
        <v>17</v>
      </c>
      <c r="Q182">
        <v>94</v>
      </c>
    </row>
    <row r="183" spans="1:17" x14ac:dyDescent="0.25">
      <c r="A183" t="s">
        <v>263</v>
      </c>
      <c r="B183" t="s">
        <v>273</v>
      </c>
      <c r="F183">
        <v>3</v>
      </c>
      <c r="G183">
        <v>9</v>
      </c>
      <c r="H183">
        <v>52</v>
      </c>
      <c r="I183">
        <v>4</v>
      </c>
      <c r="J183">
        <v>23</v>
      </c>
      <c r="K183">
        <v>50</v>
      </c>
      <c r="L183">
        <v>4</v>
      </c>
      <c r="M183">
        <v>20</v>
      </c>
      <c r="N183">
        <v>52</v>
      </c>
      <c r="O183">
        <v>4</v>
      </c>
      <c r="P183">
        <v>21</v>
      </c>
      <c r="Q183">
        <v>50</v>
      </c>
    </row>
    <row r="184" spans="1:17" x14ac:dyDescent="0.25">
      <c r="A184" t="s">
        <v>263</v>
      </c>
      <c r="B184" t="s">
        <v>274</v>
      </c>
    </row>
    <row r="185" spans="1:17" x14ac:dyDescent="0.25">
      <c r="A185" t="s">
        <v>263</v>
      </c>
      <c r="B185" t="s">
        <v>275</v>
      </c>
      <c r="I185">
        <v>5</v>
      </c>
      <c r="J185">
        <v>11</v>
      </c>
      <c r="K185">
        <v>96</v>
      </c>
      <c r="L185">
        <v>6</v>
      </c>
      <c r="M185">
        <v>11</v>
      </c>
      <c r="N185">
        <v>83</v>
      </c>
      <c r="O185">
        <v>8</v>
      </c>
      <c r="P185">
        <v>13</v>
      </c>
      <c r="Q185">
        <v>100</v>
      </c>
    </row>
    <row r="186" spans="1:17" x14ac:dyDescent="0.25">
      <c r="A186" t="s">
        <v>263</v>
      </c>
      <c r="B186" t="s">
        <v>276</v>
      </c>
      <c r="I186">
        <v>3</v>
      </c>
      <c r="J186">
        <v>14</v>
      </c>
      <c r="K186">
        <v>51</v>
      </c>
      <c r="L186">
        <v>3</v>
      </c>
      <c r="M186">
        <v>16</v>
      </c>
      <c r="N186">
        <v>55</v>
      </c>
      <c r="O186">
        <v>4</v>
      </c>
      <c r="P186">
        <v>17</v>
      </c>
      <c r="Q186">
        <v>77</v>
      </c>
    </row>
    <row r="187" spans="1:17" x14ac:dyDescent="0.25">
      <c r="A187" t="s">
        <v>263</v>
      </c>
      <c r="B187" t="s">
        <v>277</v>
      </c>
      <c r="C187">
        <v>3</v>
      </c>
      <c r="D187">
        <v>22</v>
      </c>
      <c r="E187">
        <v>58</v>
      </c>
      <c r="F187">
        <v>3</v>
      </c>
      <c r="G187">
        <v>22</v>
      </c>
      <c r="H187">
        <v>54</v>
      </c>
      <c r="I187">
        <v>8</v>
      </c>
      <c r="J187">
        <v>21</v>
      </c>
      <c r="K187">
        <v>110</v>
      </c>
      <c r="L187">
        <v>9</v>
      </c>
      <c r="M187">
        <v>24</v>
      </c>
      <c r="N187">
        <v>124</v>
      </c>
      <c r="O187">
        <v>10</v>
      </c>
      <c r="P187">
        <v>25</v>
      </c>
      <c r="Q187">
        <v>135</v>
      </c>
    </row>
    <row r="188" spans="1:17" x14ac:dyDescent="0.25">
      <c r="I188">
        <v>6</v>
      </c>
      <c r="J188">
        <v>14</v>
      </c>
      <c r="K188">
        <v>43</v>
      </c>
      <c r="L188">
        <v>5</v>
      </c>
      <c r="M188">
        <v>13</v>
      </c>
      <c r="N188">
        <v>42</v>
      </c>
      <c r="O188">
        <v>6</v>
      </c>
      <c r="P188">
        <v>12</v>
      </c>
      <c r="Q188">
        <v>35</v>
      </c>
    </row>
    <row r="189" spans="1:17" x14ac:dyDescent="0.25">
      <c r="A189" t="s">
        <v>263</v>
      </c>
      <c r="B189" t="s">
        <v>278</v>
      </c>
      <c r="C189">
        <v>5</v>
      </c>
      <c r="D189">
        <v>11</v>
      </c>
      <c r="E189" t="s">
        <v>105</v>
      </c>
      <c r="F189">
        <v>5</v>
      </c>
      <c r="G189">
        <v>11</v>
      </c>
      <c r="H189">
        <v>98</v>
      </c>
      <c r="L189">
        <v>16</v>
      </c>
      <c r="M189">
        <v>12</v>
      </c>
      <c r="N189">
        <v>35</v>
      </c>
      <c r="O189">
        <v>13</v>
      </c>
      <c r="P189">
        <v>9</v>
      </c>
      <c r="Q189">
        <v>35</v>
      </c>
    </row>
    <row r="190" spans="1:17" x14ac:dyDescent="0.25">
      <c r="A190" t="s">
        <v>263</v>
      </c>
      <c r="B190" t="s">
        <v>279</v>
      </c>
      <c r="C190">
        <v>4</v>
      </c>
      <c r="D190">
        <v>14</v>
      </c>
      <c r="E190">
        <v>52</v>
      </c>
      <c r="F190">
        <v>3</v>
      </c>
      <c r="G190">
        <v>15</v>
      </c>
      <c r="H190">
        <v>53</v>
      </c>
      <c r="I190">
        <v>13</v>
      </c>
      <c r="J190">
        <v>40</v>
      </c>
      <c r="K190">
        <v>180</v>
      </c>
      <c r="L190">
        <v>11</v>
      </c>
      <c r="M190">
        <v>31</v>
      </c>
      <c r="N190">
        <v>145</v>
      </c>
      <c r="O190">
        <v>11</v>
      </c>
      <c r="P190">
        <v>30</v>
      </c>
      <c r="Q190">
        <v>148</v>
      </c>
    </row>
    <row r="191" spans="1:17" x14ac:dyDescent="0.25">
      <c r="A191" t="s">
        <v>263</v>
      </c>
      <c r="B191" t="s">
        <v>280</v>
      </c>
      <c r="C191">
        <v>9</v>
      </c>
      <c r="D191">
        <v>20</v>
      </c>
      <c r="E191" t="s">
        <v>127</v>
      </c>
      <c r="F191">
        <v>8</v>
      </c>
      <c r="G191">
        <v>19</v>
      </c>
      <c r="H191">
        <v>116</v>
      </c>
    </row>
    <row r="192" spans="1:17" x14ac:dyDescent="0.25">
      <c r="A192" t="s">
        <v>281</v>
      </c>
      <c r="B192" t="s">
        <v>281</v>
      </c>
      <c r="C192">
        <v>7</v>
      </c>
      <c r="D192">
        <v>16</v>
      </c>
      <c r="E192" t="s">
        <v>65</v>
      </c>
      <c r="F192">
        <v>8</v>
      </c>
      <c r="G192">
        <v>14</v>
      </c>
      <c r="H192">
        <v>42</v>
      </c>
      <c r="I192">
        <v>7</v>
      </c>
      <c r="J192">
        <v>22</v>
      </c>
      <c r="K192">
        <v>130</v>
      </c>
      <c r="L192">
        <v>6</v>
      </c>
      <c r="M192">
        <v>17</v>
      </c>
      <c r="N192">
        <v>122</v>
      </c>
      <c r="O192">
        <v>9</v>
      </c>
      <c r="P192">
        <v>23</v>
      </c>
      <c r="Q192">
        <v>158</v>
      </c>
    </row>
    <row r="193" spans="1:17" x14ac:dyDescent="0.25">
      <c r="A193" t="s">
        <v>281</v>
      </c>
      <c r="B193" t="s">
        <v>282</v>
      </c>
      <c r="I193">
        <v>7</v>
      </c>
      <c r="J193">
        <v>21</v>
      </c>
      <c r="K193">
        <v>129</v>
      </c>
      <c r="L193">
        <v>6</v>
      </c>
      <c r="M193">
        <v>15</v>
      </c>
      <c r="N193">
        <v>113</v>
      </c>
      <c r="O193">
        <v>5</v>
      </c>
      <c r="P193">
        <v>15</v>
      </c>
      <c r="Q193">
        <v>96</v>
      </c>
    </row>
    <row r="194" spans="1:17" x14ac:dyDescent="0.25">
      <c r="A194" t="s">
        <v>283</v>
      </c>
      <c r="B194" t="s">
        <v>284</v>
      </c>
      <c r="C194">
        <v>14</v>
      </c>
      <c r="D194">
        <v>36</v>
      </c>
      <c r="E194" t="s">
        <v>285</v>
      </c>
      <c r="F194">
        <v>15</v>
      </c>
      <c r="G194">
        <v>39</v>
      </c>
      <c r="H194">
        <v>202</v>
      </c>
      <c r="L194">
        <v>4</v>
      </c>
      <c r="M194">
        <v>12</v>
      </c>
      <c r="N194">
        <v>74</v>
      </c>
      <c r="O194">
        <v>5</v>
      </c>
      <c r="P194">
        <v>13</v>
      </c>
      <c r="Q194">
        <v>90</v>
      </c>
    </row>
    <row r="195" spans="1:17" x14ac:dyDescent="0.25">
      <c r="A195" t="s">
        <v>283</v>
      </c>
      <c r="B195" t="s">
        <v>286</v>
      </c>
      <c r="C195" t="s">
        <v>61</v>
      </c>
      <c r="D195" t="s">
        <v>61</v>
      </c>
      <c r="E195" t="s">
        <v>61</v>
      </c>
      <c r="F195" t="s">
        <v>15</v>
      </c>
      <c r="G195" t="s">
        <v>15</v>
      </c>
      <c r="H195" t="s">
        <v>15</v>
      </c>
      <c r="I195">
        <v>6</v>
      </c>
      <c r="J195">
        <v>33</v>
      </c>
      <c r="K195">
        <v>165</v>
      </c>
      <c r="L195">
        <v>7</v>
      </c>
      <c r="M195">
        <v>36</v>
      </c>
      <c r="N195">
        <v>135</v>
      </c>
      <c r="O195">
        <v>7</v>
      </c>
      <c r="P195">
        <v>36</v>
      </c>
      <c r="Q195">
        <v>130</v>
      </c>
    </row>
    <row r="196" spans="1:17" x14ac:dyDescent="0.25">
      <c r="A196" t="s">
        <v>283</v>
      </c>
      <c r="B196" t="s">
        <v>287</v>
      </c>
      <c r="C196">
        <v>10</v>
      </c>
      <c r="D196">
        <v>22</v>
      </c>
      <c r="E196" t="s">
        <v>213</v>
      </c>
      <c r="F196" t="s">
        <v>15</v>
      </c>
      <c r="G196" t="s">
        <v>15</v>
      </c>
      <c r="H196" t="s">
        <v>15</v>
      </c>
      <c r="L196">
        <v>7</v>
      </c>
      <c r="M196">
        <v>14</v>
      </c>
      <c r="N196">
        <v>55</v>
      </c>
      <c r="O196">
        <v>6</v>
      </c>
      <c r="P196">
        <v>13</v>
      </c>
      <c r="Q196">
        <v>72</v>
      </c>
    </row>
    <row r="197" spans="1:17" x14ac:dyDescent="0.25">
      <c r="A197" t="s">
        <v>283</v>
      </c>
      <c r="B197" t="s">
        <v>288</v>
      </c>
      <c r="C197">
        <v>9</v>
      </c>
      <c r="D197">
        <v>22</v>
      </c>
      <c r="E197" t="s">
        <v>213</v>
      </c>
      <c r="F197">
        <v>9</v>
      </c>
      <c r="G197">
        <v>28</v>
      </c>
      <c r="H197">
        <v>129</v>
      </c>
      <c r="I197">
        <v>13</v>
      </c>
      <c r="J197">
        <v>27</v>
      </c>
      <c r="K197">
        <v>164</v>
      </c>
      <c r="L197">
        <v>13</v>
      </c>
      <c r="M197">
        <v>26</v>
      </c>
      <c r="N197">
        <v>144</v>
      </c>
      <c r="O197">
        <v>14</v>
      </c>
      <c r="P197">
        <v>26</v>
      </c>
      <c r="Q197">
        <v>151</v>
      </c>
    </row>
    <row r="198" spans="1:17" x14ac:dyDescent="0.25">
      <c r="A198" t="s">
        <v>283</v>
      </c>
      <c r="B198" t="s">
        <v>289</v>
      </c>
      <c r="I198">
        <v>11</v>
      </c>
      <c r="J198">
        <v>22</v>
      </c>
      <c r="K198">
        <v>183</v>
      </c>
      <c r="L198">
        <v>10</v>
      </c>
      <c r="M198">
        <v>23</v>
      </c>
      <c r="N198">
        <v>160</v>
      </c>
      <c r="O198">
        <v>10</v>
      </c>
      <c r="P198">
        <v>22</v>
      </c>
      <c r="Q198">
        <v>122</v>
      </c>
    </row>
    <row r="199" spans="1:17" x14ac:dyDescent="0.25">
      <c r="A199" t="s">
        <v>283</v>
      </c>
      <c r="B199" t="s">
        <v>290</v>
      </c>
      <c r="C199">
        <v>9</v>
      </c>
      <c r="D199">
        <v>29</v>
      </c>
      <c r="E199" t="s">
        <v>291</v>
      </c>
      <c r="F199">
        <v>9</v>
      </c>
      <c r="G199">
        <v>35</v>
      </c>
      <c r="H199">
        <v>201</v>
      </c>
      <c r="I199">
        <v>11</v>
      </c>
      <c r="J199">
        <v>26</v>
      </c>
      <c r="K199">
        <v>204</v>
      </c>
      <c r="L199">
        <v>10</v>
      </c>
      <c r="M199">
        <v>26</v>
      </c>
      <c r="N199">
        <v>146</v>
      </c>
      <c r="O199">
        <v>11</v>
      </c>
      <c r="P199">
        <v>27</v>
      </c>
      <c r="Q199">
        <v>139</v>
      </c>
    </row>
    <row r="200" spans="1:17" x14ac:dyDescent="0.25">
      <c r="A200" t="s">
        <v>283</v>
      </c>
      <c r="B200" t="s">
        <v>292</v>
      </c>
      <c r="I200">
        <v>5</v>
      </c>
      <c r="J200">
        <v>16</v>
      </c>
      <c r="K200">
        <v>86</v>
      </c>
      <c r="L200">
        <v>4</v>
      </c>
      <c r="M200">
        <v>12</v>
      </c>
      <c r="N200">
        <v>85</v>
      </c>
      <c r="O200">
        <v>5</v>
      </c>
      <c r="P200">
        <v>12</v>
      </c>
      <c r="Q200">
        <v>83</v>
      </c>
    </row>
    <row r="201" spans="1:17" x14ac:dyDescent="0.25">
      <c r="A201" t="s">
        <v>283</v>
      </c>
      <c r="B201" t="s">
        <v>293</v>
      </c>
      <c r="C201">
        <v>12</v>
      </c>
      <c r="D201">
        <v>26</v>
      </c>
      <c r="E201" t="s">
        <v>194</v>
      </c>
      <c r="F201">
        <v>13</v>
      </c>
      <c r="G201">
        <v>26</v>
      </c>
      <c r="H201">
        <v>136</v>
      </c>
      <c r="I201">
        <v>8</v>
      </c>
      <c r="J201">
        <v>13</v>
      </c>
      <c r="K201">
        <v>76</v>
      </c>
      <c r="L201">
        <v>7</v>
      </c>
      <c r="M201">
        <v>13</v>
      </c>
      <c r="N201">
        <v>68</v>
      </c>
      <c r="O201">
        <v>7</v>
      </c>
      <c r="P201">
        <v>13</v>
      </c>
      <c r="Q201">
        <v>77</v>
      </c>
    </row>
    <row r="202" spans="1:17" x14ac:dyDescent="0.25">
      <c r="A202" t="s">
        <v>283</v>
      </c>
      <c r="B202" t="s">
        <v>294</v>
      </c>
      <c r="C202">
        <v>11</v>
      </c>
      <c r="D202">
        <v>31</v>
      </c>
      <c r="E202" t="s">
        <v>295</v>
      </c>
      <c r="F202">
        <v>10</v>
      </c>
      <c r="G202">
        <v>26</v>
      </c>
      <c r="H202">
        <v>213</v>
      </c>
      <c r="I202">
        <v>6</v>
      </c>
      <c r="J202">
        <v>18</v>
      </c>
      <c r="K202">
        <v>108</v>
      </c>
      <c r="L202">
        <v>5</v>
      </c>
      <c r="M202">
        <v>14</v>
      </c>
      <c r="N202">
        <v>104</v>
      </c>
      <c r="O202">
        <v>5</v>
      </c>
      <c r="P202">
        <v>15</v>
      </c>
      <c r="Q202">
        <v>110</v>
      </c>
    </row>
    <row r="203" spans="1:17" x14ac:dyDescent="0.25">
      <c r="A203" t="s">
        <v>283</v>
      </c>
      <c r="B203" t="s">
        <v>296</v>
      </c>
      <c r="C203">
        <v>11</v>
      </c>
      <c r="D203">
        <v>28</v>
      </c>
      <c r="E203" t="s">
        <v>297</v>
      </c>
      <c r="F203">
        <v>11</v>
      </c>
      <c r="G203">
        <v>27</v>
      </c>
      <c r="H203">
        <v>228</v>
      </c>
      <c r="L203">
        <v>4</v>
      </c>
      <c r="M203">
        <v>12</v>
      </c>
      <c r="N203">
        <v>88</v>
      </c>
      <c r="O203">
        <v>5</v>
      </c>
      <c r="P203">
        <v>13</v>
      </c>
      <c r="Q203">
        <v>100</v>
      </c>
    </row>
    <row r="204" spans="1:17" x14ac:dyDescent="0.25">
      <c r="A204" t="s">
        <v>283</v>
      </c>
      <c r="B204" t="s">
        <v>298</v>
      </c>
      <c r="C204">
        <v>7</v>
      </c>
      <c r="D204">
        <v>17</v>
      </c>
      <c r="E204" t="s">
        <v>82</v>
      </c>
      <c r="F204">
        <v>7</v>
      </c>
      <c r="G204">
        <v>19</v>
      </c>
      <c r="H204">
        <v>89</v>
      </c>
      <c r="I204">
        <v>10</v>
      </c>
      <c r="J204">
        <v>21</v>
      </c>
      <c r="K204">
        <v>266</v>
      </c>
      <c r="L204">
        <v>11</v>
      </c>
      <c r="M204">
        <v>23</v>
      </c>
      <c r="N204">
        <v>240</v>
      </c>
      <c r="O204">
        <v>10</v>
      </c>
      <c r="P204">
        <v>26</v>
      </c>
      <c r="Q204">
        <v>180</v>
      </c>
    </row>
    <row r="205" spans="1:17" x14ac:dyDescent="0.25">
      <c r="A205" t="s">
        <v>283</v>
      </c>
      <c r="B205" t="s">
        <v>299</v>
      </c>
      <c r="C205">
        <v>7</v>
      </c>
      <c r="D205">
        <v>14</v>
      </c>
      <c r="E205" t="s">
        <v>300</v>
      </c>
      <c r="F205">
        <v>7</v>
      </c>
      <c r="G205">
        <v>12</v>
      </c>
      <c r="H205">
        <v>68</v>
      </c>
      <c r="I205">
        <v>7</v>
      </c>
      <c r="J205">
        <v>40</v>
      </c>
      <c r="K205">
        <v>160</v>
      </c>
      <c r="L205">
        <v>7</v>
      </c>
      <c r="M205">
        <v>43</v>
      </c>
      <c r="N205">
        <v>150</v>
      </c>
      <c r="O205">
        <v>7</v>
      </c>
      <c r="P205">
        <v>36</v>
      </c>
      <c r="Q205">
        <v>171</v>
      </c>
    </row>
    <row r="206" spans="1:17" x14ac:dyDescent="0.25">
      <c r="A206" t="s">
        <v>283</v>
      </c>
      <c r="B206" t="s">
        <v>301</v>
      </c>
      <c r="C206">
        <v>8</v>
      </c>
      <c r="D206">
        <v>19</v>
      </c>
      <c r="E206" t="s">
        <v>302</v>
      </c>
      <c r="F206">
        <v>5</v>
      </c>
      <c r="G206">
        <v>13</v>
      </c>
      <c r="H206">
        <v>62</v>
      </c>
      <c r="I206">
        <v>5</v>
      </c>
      <c r="J206">
        <v>23</v>
      </c>
      <c r="K206">
        <v>176</v>
      </c>
      <c r="L206">
        <v>7</v>
      </c>
      <c r="M206">
        <v>31</v>
      </c>
      <c r="N206">
        <v>190</v>
      </c>
      <c r="O206">
        <v>6</v>
      </c>
      <c r="P206">
        <v>24</v>
      </c>
      <c r="Q206">
        <v>152</v>
      </c>
    </row>
    <row r="207" spans="1:17" x14ac:dyDescent="0.25">
      <c r="A207" t="s">
        <v>283</v>
      </c>
      <c r="B207" t="s">
        <v>303</v>
      </c>
      <c r="I207">
        <v>7</v>
      </c>
      <c r="J207">
        <v>33</v>
      </c>
      <c r="K207">
        <v>122</v>
      </c>
      <c r="L207">
        <v>7</v>
      </c>
      <c r="M207">
        <v>35</v>
      </c>
      <c r="N207">
        <v>127</v>
      </c>
      <c r="O207">
        <v>6</v>
      </c>
      <c r="P207">
        <v>34</v>
      </c>
      <c r="Q207">
        <v>134</v>
      </c>
    </row>
    <row r="208" spans="1:17" x14ac:dyDescent="0.25">
      <c r="A208" t="s">
        <v>304</v>
      </c>
      <c r="B208" t="s">
        <v>305</v>
      </c>
      <c r="C208">
        <v>12</v>
      </c>
      <c r="D208">
        <v>22</v>
      </c>
      <c r="E208" t="s">
        <v>151</v>
      </c>
      <c r="F208">
        <v>10</v>
      </c>
      <c r="G208">
        <v>22</v>
      </c>
      <c r="H208">
        <v>151</v>
      </c>
      <c r="I208">
        <v>6</v>
      </c>
      <c r="J208">
        <v>32</v>
      </c>
      <c r="K208">
        <v>141</v>
      </c>
      <c r="L208">
        <v>6</v>
      </c>
      <c r="M208">
        <v>32</v>
      </c>
      <c r="N208">
        <v>112</v>
      </c>
      <c r="O208">
        <v>6</v>
      </c>
      <c r="P208">
        <v>33</v>
      </c>
      <c r="Q208">
        <v>156</v>
      </c>
    </row>
    <row r="209" spans="1:17" x14ac:dyDescent="0.25">
      <c r="A209" t="s">
        <v>304</v>
      </c>
      <c r="B209" t="s">
        <v>306</v>
      </c>
      <c r="C209">
        <v>7</v>
      </c>
      <c r="D209" t="s">
        <v>65</v>
      </c>
      <c r="E209" t="s">
        <v>307</v>
      </c>
      <c r="F209">
        <v>9</v>
      </c>
      <c r="G209">
        <v>52</v>
      </c>
      <c r="H209">
        <v>187</v>
      </c>
    </row>
    <row r="210" spans="1:17" x14ac:dyDescent="0.25">
      <c r="A210" t="s">
        <v>304</v>
      </c>
      <c r="B210" t="s">
        <v>308</v>
      </c>
      <c r="C210">
        <v>5</v>
      </c>
      <c r="D210">
        <v>23</v>
      </c>
      <c r="E210" t="s">
        <v>309</v>
      </c>
      <c r="F210">
        <v>6</v>
      </c>
      <c r="G210">
        <v>24</v>
      </c>
      <c r="H210">
        <v>189</v>
      </c>
      <c r="I210">
        <v>14</v>
      </c>
      <c r="J210">
        <v>22</v>
      </c>
      <c r="K210">
        <v>75</v>
      </c>
      <c r="L210">
        <v>13</v>
      </c>
      <c r="M210">
        <v>22</v>
      </c>
      <c r="N210">
        <v>57</v>
      </c>
      <c r="O210">
        <v>13</v>
      </c>
      <c r="P210">
        <v>20</v>
      </c>
      <c r="Q210">
        <v>59</v>
      </c>
    </row>
    <row r="211" spans="1:17" x14ac:dyDescent="0.25">
      <c r="A211" t="s">
        <v>304</v>
      </c>
      <c r="B211" t="s">
        <v>310</v>
      </c>
      <c r="C211">
        <v>7</v>
      </c>
      <c r="D211">
        <v>31</v>
      </c>
      <c r="E211" t="s">
        <v>311</v>
      </c>
      <c r="F211">
        <v>8</v>
      </c>
      <c r="G211">
        <v>32</v>
      </c>
      <c r="H211">
        <v>156</v>
      </c>
      <c r="I211">
        <v>4</v>
      </c>
      <c r="J211">
        <v>24</v>
      </c>
      <c r="K211">
        <v>56</v>
      </c>
      <c r="L211">
        <v>5</v>
      </c>
      <c r="M211">
        <v>25</v>
      </c>
      <c r="N211">
        <v>49</v>
      </c>
      <c r="O211">
        <v>4</v>
      </c>
      <c r="P211">
        <v>25</v>
      </c>
      <c r="Q211">
        <v>47</v>
      </c>
    </row>
    <row r="212" spans="1:17" x14ac:dyDescent="0.25">
      <c r="A212" t="s">
        <v>304</v>
      </c>
      <c r="B212" t="s">
        <v>312</v>
      </c>
      <c r="C212">
        <v>6</v>
      </c>
      <c r="D212">
        <v>32</v>
      </c>
      <c r="E212" t="s">
        <v>313</v>
      </c>
      <c r="F212">
        <v>6</v>
      </c>
      <c r="G212">
        <v>31</v>
      </c>
      <c r="H212">
        <v>155</v>
      </c>
      <c r="I212">
        <v>8</v>
      </c>
      <c r="J212">
        <v>19</v>
      </c>
      <c r="K212">
        <v>49</v>
      </c>
      <c r="L212">
        <v>9</v>
      </c>
      <c r="M212">
        <v>20</v>
      </c>
      <c r="N212">
        <v>62</v>
      </c>
      <c r="O212">
        <v>10</v>
      </c>
      <c r="P212">
        <v>20</v>
      </c>
      <c r="Q212">
        <v>56</v>
      </c>
    </row>
    <row r="213" spans="1:17" x14ac:dyDescent="0.25">
      <c r="A213" t="s">
        <v>314</v>
      </c>
      <c r="B213" t="s">
        <v>315</v>
      </c>
      <c r="C213" t="s">
        <v>61</v>
      </c>
      <c r="D213" t="s">
        <v>61</v>
      </c>
      <c r="E213" t="s">
        <v>61</v>
      </c>
      <c r="F213" t="s">
        <v>15</v>
      </c>
      <c r="G213" t="s">
        <v>15</v>
      </c>
      <c r="H213" t="s">
        <v>15</v>
      </c>
      <c r="I213">
        <v>14</v>
      </c>
      <c r="J213">
        <v>22</v>
      </c>
      <c r="K213">
        <v>41</v>
      </c>
      <c r="L213">
        <v>13</v>
      </c>
      <c r="M213">
        <v>26</v>
      </c>
      <c r="N213">
        <v>46</v>
      </c>
      <c r="O213">
        <v>13</v>
      </c>
      <c r="P213">
        <v>25</v>
      </c>
      <c r="Q213">
        <v>64</v>
      </c>
    </row>
    <row r="214" spans="1:17" x14ac:dyDescent="0.25">
      <c r="A214" t="s">
        <v>316</v>
      </c>
      <c r="B214" t="s">
        <v>317</v>
      </c>
      <c r="C214">
        <v>12</v>
      </c>
      <c r="D214">
        <v>19</v>
      </c>
      <c r="E214" t="s">
        <v>318</v>
      </c>
      <c r="F214">
        <v>12</v>
      </c>
      <c r="G214">
        <v>21</v>
      </c>
      <c r="H214">
        <v>57</v>
      </c>
      <c r="I214">
        <v>9</v>
      </c>
      <c r="J214">
        <v>25</v>
      </c>
      <c r="K214">
        <v>58</v>
      </c>
      <c r="L214">
        <v>8</v>
      </c>
      <c r="M214">
        <v>23</v>
      </c>
      <c r="N214">
        <v>53</v>
      </c>
      <c r="O214">
        <v>8</v>
      </c>
      <c r="P214">
        <v>24</v>
      </c>
      <c r="Q214">
        <v>49</v>
      </c>
    </row>
    <row r="215" spans="1:17" x14ac:dyDescent="0.25">
      <c r="A215" t="s">
        <v>316</v>
      </c>
      <c r="B215" t="s">
        <v>319</v>
      </c>
      <c r="C215">
        <v>4</v>
      </c>
      <c r="D215">
        <v>33</v>
      </c>
      <c r="E215" t="s">
        <v>43</v>
      </c>
      <c r="F215">
        <v>3</v>
      </c>
      <c r="G215">
        <v>27</v>
      </c>
      <c r="H215">
        <v>68</v>
      </c>
      <c r="I215">
        <v>9</v>
      </c>
      <c r="J215">
        <v>25</v>
      </c>
      <c r="K215">
        <v>62</v>
      </c>
      <c r="L215">
        <v>8</v>
      </c>
      <c r="M215">
        <v>29</v>
      </c>
      <c r="N215">
        <v>63</v>
      </c>
      <c r="O215">
        <v>9</v>
      </c>
      <c r="P215">
        <v>28</v>
      </c>
      <c r="Q215">
        <v>54</v>
      </c>
    </row>
    <row r="216" spans="1:17" x14ac:dyDescent="0.25">
      <c r="A216" t="s">
        <v>316</v>
      </c>
      <c r="B216" t="s">
        <v>320</v>
      </c>
      <c r="I216">
        <v>14</v>
      </c>
      <c r="J216">
        <v>18</v>
      </c>
      <c r="K216">
        <v>87</v>
      </c>
      <c r="L216">
        <v>15</v>
      </c>
      <c r="M216">
        <v>19</v>
      </c>
      <c r="N216">
        <v>84</v>
      </c>
      <c r="O216">
        <v>13</v>
      </c>
      <c r="P216">
        <v>18</v>
      </c>
      <c r="Q216">
        <v>85</v>
      </c>
    </row>
    <row r="217" spans="1:17" x14ac:dyDescent="0.25">
      <c r="A217" t="s">
        <v>316</v>
      </c>
      <c r="B217" t="s">
        <v>321</v>
      </c>
      <c r="C217">
        <v>11</v>
      </c>
      <c r="D217">
        <v>24</v>
      </c>
      <c r="E217">
        <v>45</v>
      </c>
      <c r="F217">
        <v>14</v>
      </c>
      <c r="G217">
        <v>30</v>
      </c>
      <c r="H217">
        <v>48</v>
      </c>
      <c r="I217">
        <v>13</v>
      </c>
      <c r="J217">
        <v>18</v>
      </c>
      <c r="K217">
        <v>77</v>
      </c>
      <c r="L217">
        <v>13</v>
      </c>
      <c r="M217">
        <v>18</v>
      </c>
      <c r="N217">
        <v>83</v>
      </c>
      <c r="O217">
        <v>14</v>
      </c>
      <c r="P217">
        <v>18</v>
      </c>
      <c r="Q217">
        <v>91</v>
      </c>
    </row>
    <row r="218" spans="1:17" x14ac:dyDescent="0.25">
      <c r="A218" t="s">
        <v>316</v>
      </c>
      <c r="B218" t="s">
        <v>322</v>
      </c>
      <c r="I218">
        <v>5</v>
      </c>
      <c r="J218">
        <v>14</v>
      </c>
      <c r="K218">
        <v>61</v>
      </c>
      <c r="L218">
        <v>5</v>
      </c>
      <c r="M218">
        <v>12</v>
      </c>
      <c r="N218">
        <v>67</v>
      </c>
    </row>
    <row r="219" spans="1:17" x14ac:dyDescent="0.25">
      <c r="A219" t="s">
        <v>316</v>
      </c>
      <c r="B219" t="s">
        <v>323</v>
      </c>
      <c r="C219">
        <v>8</v>
      </c>
      <c r="D219">
        <v>21</v>
      </c>
      <c r="E219" t="s">
        <v>318</v>
      </c>
      <c r="F219">
        <v>9</v>
      </c>
      <c r="G219">
        <v>22</v>
      </c>
      <c r="H219">
        <v>60</v>
      </c>
      <c r="I219">
        <v>5</v>
      </c>
      <c r="J219">
        <v>24</v>
      </c>
      <c r="K219">
        <v>90</v>
      </c>
      <c r="L219">
        <v>5</v>
      </c>
      <c r="M219">
        <v>24</v>
      </c>
      <c r="N219">
        <v>95</v>
      </c>
      <c r="O219">
        <v>4</v>
      </c>
      <c r="P219">
        <v>23</v>
      </c>
      <c r="Q219">
        <v>93</v>
      </c>
    </row>
    <row r="220" spans="1:17" x14ac:dyDescent="0.25">
      <c r="A220" t="s">
        <v>316</v>
      </c>
      <c r="B220" t="s">
        <v>324</v>
      </c>
      <c r="C220" t="s">
        <v>61</v>
      </c>
      <c r="D220" t="s">
        <v>61</v>
      </c>
      <c r="E220" t="s">
        <v>61</v>
      </c>
      <c r="F220">
        <v>11</v>
      </c>
      <c r="G220">
        <v>17</v>
      </c>
      <c r="H220">
        <v>76</v>
      </c>
      <c r="I220">
        <v>7</v>
      </c>
      <c r="J220">
        <v>12</v>
      </c>
      <c r="K220">
        <v>65</v>
      </c>
      <c r="L220">
        <v>5</v>
      </c>
      <c r="M220">
        <v>12</v>
      </c>
      <c r="N220">
        <v>61</v>
      </c>
      <c r="O220">
        <v>7</v>
      </c>
      <c r="P220">
        <v>15</v>
      </c>
      <c r="Q220">
        <v>64</v>
      </c>
    </row>
    <row r="221" spans="1:17" x14ac:dyDescent="0.25">
      <c r="A221" t="s">
        <v>316</v>
      </c>
      <c r="B221" t="s">
        <v>325</v>
      </c>
      <c r="C221">
        <v>10</v>
      </c>
      <c r="D221">
        <v>15</v>
      </c>
      <c r="E221" t="s">
        <v>326</v>
      </c>
      <c r="F221">
        <v>14</v>
      </c>
      <c r="G221">
        <v>14</v>
      </c>
      <c r="H221">
        <v>134</v>
      </c>
      <c r="I221">
        <v>5</v>
      </c>
      <c r="J221">
        <v>17</v>
      </c>
      <c r="K221">
        <v>62</v>
      </c>
      <c r="L221">
        <v>4</v>
      </c>
      <c r="M221">
        <v>17</v>
      </c>
      <c r="N221">
        <v>66</v>
      </c>
      <c r="O221">
        <v>5</v>
      </c>
      <c r="P221">
        <v>12</v>
      </c>
      <c r="Q221">
        <v>60</v>
      </c>
    </row>
    <row r="222" spans="1:17" x14ac:dyDescent="0.25">
      <c r="A222" t="s">
        <v>327</v>
      </c>
      <c r="B222" t="s">
        <v>328</v>
      </c>
      <c r="O222">
        <v>9</v>
      </c>
      <c r="P222">
        <v>17</v>
      </c>
      <c r="Q222">
        <v>106</v>
      </c>
    </row>
    <row r="223" spans="1:17" x14ac:dyDescent="0.25">
      <c r="B223" t="s">
        <v>329</v>
      </c>
      <c r="I223">
        <v>4</v>
      </c>
      <c r="J223">
        <v>16</v>
      </c>
      <c r="K223">
        <v>76</v>
      </c>
      <c r="L223">
        <v>5</v>
      </c>
      <c r="M223">
        <v>18</v>
      </c>
      <c r="N223">
        <v>93</v>
      </c>
      <c r="O223">
        <v>7</v>
      </c>
      <c r="P223">
        <v>25</v>
      </c>
      <c r="Q223">
        <v>76</v>
      </c>
    </row>
    <row r="224" spans="1:17" x14ac:dyDescent="0.25">
      <c r="A224" t="s">
        <v>327</v>
      </c>
      <c r="B224" t="s">
        <v>330</v>
      </c>
      <c r="C224">
        <v>5</v>
      </c>
      <c r="D224">
        <v>29</v>
      </c>
      <c r="E224" t="s">
        <v>43</v>
      </c>
      <c r="F224">
        <v>4</v>
      </c>
      <c r="G224">
        <v>28</v>
      </c>
      <c r="H224">
        <v>79</v>
      </c>
      <c r="I224">
        <v>5</v>
      </c>
      <c r="J224">
        <v>12</v>
      </c>
      <c r="K224">
        <v>56</v>
      </c>
      <c r="L224">
        <v>5</v>
      </c>
      <c r="M224">
        <v>12</v>
      </c>
      <c r="N224">
        <v>62</v>
      </c>
    </row>
    <row r="225" spans="1:17" x14ac:dyDescent="0.25">
      <c r="A225" t="s">
        <v>327</v>
      </c>
      <c r="B225" t="s">
        <v>331</v>
      </c>
      <c r="I225">
        <v>6</v>
      </c>
      <c r="J225">
        <v>24</v>
      </c>
      <c r="K225">
        <v>91</v>
      </c>
      <c r="L225">
        <v>5</v>
      </c>
      <c r="M225">
        <v>24</v>
      </c>
      <c r="N225">
        <v>95</v>
      </c>
      <c r="O225">
        <v>6</v>
      </c>
      <c r="P225">
        <v>25</v>
      </c>
      <c r="Q225">
        <v>85</v>
      </c>
    </row>
    <row r="226" spans="1:17" x14ac:dyDescent="0.25">
      <c r="A226" t="s">
        <v>327</v>
      </c>
      <c r="B226" t="s">
        <v>332</v>
      </c>
      <c r="C226">
        <v>4</v>
      </c>
      <c r="D226">
        <v>9</v>
      </c>
      <c r="E226" t="s">
        <v>333</v>
      </c>
      <c r="F226">
        <v>5</v>
      </c>
      <c r="G226">
        <v>11</v>
      </c>
      <c r="H226">
        <v>63</v>
      </c>
      <c r="I226">
        <v>4</v>
      </c>
      <c r="J226">
        <v>17</v>
      </c>
      <c r="K226">
        <v>64</v>
      </c>
      <c r="L226">
        <v>5</v>
      </c>
      <c r="M226">
        <v>22</v>
      </c>
      <c r="N226">
        <v>63</v>
      </c>
      <c r="O226">
        <v>5</v>
      </c>
      <c r="P226">
        <v>29</v>
      </c>
      <c r="Q226">
        <v>67</v>
      </c>
    </row>
    <row r="227" spans="1:17" x14ac:dyDescent="0.25">
      <c r="A227" t="s">
        <v>327</v>
      </c>
      <c r="B227" t="s">
        <v>334</v>
      </c>
      <c r="I227">
        <v>10</v>
      </c>
      <c r="J227">
        <v>15</v>
      </c>
      <c r="K227">
        <v>84</v>
      </c>
      <c r="L227">
        <v>6</v>
      </c>
      <c r="M227">
        <v>14</v>
      </c>
      <c r="N227">
        <v>55</v>
      </c>
      <c r="O227">
        <v>7</v>
      </c>
      <c r="P227">
        <v>15</v>
      </c>
      <c r="Q227">
        <v>67</v>
      </c>
    </row>
    <row r="228" spans="1:17" x14ac:dyDescent="0.25">
      <c r="A228" t="s">
        <v>327</v>
      </c>
      <c r="B228" t="s">
        <v>335</v>
      </c>
      <c r="C228">
        <v>4</v>
      </c>
      <c r="D228">
        <v>18</v>
      </c>
      <c r="E228" t="s">
        <v>267</v>
      </c>
      <c r="F228">
        <v>4</v>
      </c>
      <c r="G228">
        <v>15</v>
      </c>
      <c r="H228">
        <v>79</v>
      </c>
      <c r="I228">
        <v>9</v>
      </c>
      <c r="J228">
        <v>17</v>
      </c>
      <c r="K228">
        <v>118</v>
      </c>
      <c r="L228">
        <v>8</v>
      </c>
      <c r="M228">
        <v>30</v>
      </c>
      <c r="N228">
        <v>96</v>
      </c>
      <c r="O228">
        <v>6</v>
      </c>
      <c r="P228">
        <v>21</v>
      </c>
      <c r="Q228">
        <v>70</v>
      </c>
    </row>
    <row r="229" spans="1:17" x14ac:dyDescent="0.25">
      <c r="A229" t="s">
        <v>327</v>
      </c>
      <c r="B229" t="s">
        <v>336</v>
      </c>
      <c r="I229">
        <v>7</v>
      </c>
      <c r="J229">
        <v>13</v>
      </c>
      <c r="K229">
        <v>49</v>
      </c>
      <c r="L229">
        <v>5</v>
      </c>
      <c r="M229">
        <v>11</v>
      </c>
      <c r="N229">
        <v>52</v>
      </c>
      <c r="O229">
        <v>5</v>
      </c>
      <c r="P229">
        <v>12</v>
      </c>
      <c r="Q229">
        <v>58</v>
      </c>
    </row>
    <row r="230" spans="1:17" x14ac:dyDescent="0.25">
      <c r="A230" t="s">
        <v>327</v>
      </c>
      <c r="B230" t="s">
        <v>337</v>
      </c>
      <c r="C230">
        <v>6</v>
      </c>
      <c r="D230">
        <v>22</v>
      </c>
      <c r="E230" t="s">
        <v>82</v>
      </c>
      <c r="F230">
        <v>6</v>
      </c>
      <c r="G230">
        <v>22</v>
      </c>
      <c r="H230">
        <v>108</v>
      </c>
    </row>
    <row r="231" spans="1:17" x14ac:dyDescent="0.25">
      <c r="A231" t="s">
        <v>327</v>
      </c>
      <c r="B231" t="s">
        <v>338</v>
      </c>
      <c r="I231">
        <v>5</v>
      </c>
      <c r="J231">
        <v>21</v>
      </c>
      <c r="K231">
        <v>184</v>
      </c>
      <c r="L231">
        <v>5</v>
      </c>
      <c r="M231">
        <v>19</v>
      </c>
      <c r="N231">
        <v>178</v>
      </c>
      <c r="O231">
        <v>4</v>
      </c>
      <c r="P231">
        <v>22</v>
      </c>
      <c r="Q231">
        <v>186</v>
      </c>
    </row>
    <row r="232" spans="1:17" x14ac:dyDescent="0.25">
      <c r="A232" t="s">
        <v>327</v>
      </c>
      <c r="B232" t="s">
        <v>339</v>
      </c>
      <c r="C232">
        <v>6</v>
      </c>
      <c r="D232">
        <v>11</v>
      </c>
      <c r="E232" t="s">
        <v>318</v>
      </c>
      <c r="F232">
        <v>6</v>
      </c>
      <c r="G232">
        <v>11</v>
      </c>
      <c r="H232">
        <v>82</v>
      </c>
    </row>
    <row r="233" spans="1:17" x14ac:dyDescent="0.25">
      <c r="A233" t="s">
        <v>327</v>
      </c>
      <c r="B233" t="s">
        <v>340</v>
      </c>
      <c r="I233">
        <v>5</v>
      </c>
      <c r="J233">
        <v>29</v>
      </c>
      <c r="K233">
        <v>235</v>
      </c>
      <c r="L233">
        <v>4</v>
      </c>
      <c r="M233">
        <v>28</v>
      </c>
      <c r="N233">
        <v>250</v>
      </c>
      <c r="O233">
        <v>4</v>
      </c>
      <c r="P233">
        <v>26</v>
      </c>
      <c r="Q233">
        <v>250</v>
      </c>
    </row>
    <row r="234" spans="1:17" x14ac:dyDescent="0.25">
      <c r="A234" t="s">
        <v>327</v>
      </c>
      <c r="B234" t="s">
        <v>341</v>
      </c>
      <c r="C234">
        <v>6</v>
      </c>
      <c r="D234">
        <v>11</v>
      </c>
      <c r="E234" t="s">
        <v>342</v>
      </c>
      <c r="F234">
        <v>3</v>
      </c>
      <c r="G234">
        <v>11</v>
      </c>
      <c r="H234">
        <v>49</v>
      </c>
      <c r="I234">
        <v>18</v>
      </c>
      <c r="J234">
        <v>27</v>
      </c>
      <c r="K234">
        <v>133</v>
      </c>
      <c r="L234">
        <v>18</v>
      </c>
      <c r="M234">
        <v>27</v>
      </c>
      <c r="N234">
        <v>131</v>
      </c>
      <c r="O234">
        <v>18</v>
      </c>
      <c r="P234">
        <v>27</v>
      </c>
      <c r="Q234">
        <v>136</v>
      </c>
    </row>
    <row r="235" spans="1:17" x14ac:dyDescent="0.25">
      <c r="A235" t="s">
        <v>343</v>
      </c>
      <c r="B235" t="s">
        <v>344</v>
      </c>
      <c r="I235">
        <v>11</v>
      </c>
      <c r="J235">
        <v>25</v>
      </c>
      <c r="K235">
        <v>232</v>
      </c>
      <c r="L235">
        <v>12</v>
      </c>
      <c r="M235">
        <v>23</v>
      </c>
      <c r="N235">
        <v>239</v>
      </c>
      <c r="O235">
        <v>12</v>
      </c>
      <c r="P235">
        <v>23</v>
      </c>
      <c r="Q235">
        <v>240</v>
      </c>
    </row>
    <row r="236" spans="1:17" x14ac:dyDescent="0.25">
      <c r="A236" t="s">
        <v>345</v>
      </c>
      <c r="B236" t="s">
        <v>346</v>
      </c>
      <c r="C236">
        <v>5</v>
      </c>
      <c r="D236">
        <v>22</v>
      </c>
      <c r="E236" t="s">
        <v>347</v>
      </c>
      <c r="F236">
        <v>5</v>
      </c>
      <c r="G236">
        <v>23</v>
      </c>
      <c r="H236">
        <v>196</v>
      </c>
      <c r="I236">
        <v>12</v>
      </c>
      <c r="J236">
        <v>31</v>
      </c>
      <c r="K236">
        <v>246</v>
      </c>
      <c r="L236">
        <v>12</v>
      </c>
      <c r="M236">
        <v>26</v>
      </c>
      <c r="N236">
        <v>146</v>
      </c>
      <c r="O236">
        <v>9</v>
      </c>
      <c r="P236">
        <v>30</v>
      </c>
      <c r="Q236">
        <v>194</v>
      </c>
    </row>
    <row r="237" spans="1:17" x14ac:dyDescent="0.25">
      <c r="I237">
        <v>17</v>
      </c>
      <c r="J237">
        <v>25</v>
      </c>
      <c r="K237">
        <v>137</v>
      </c>
      <c r="L237">
        <v>22</v>
      </c>
      <c r="M237">
        <v>35</v>
      </c>
      <c r="N237">
        <v>179</v>
      </c>
      <c r="O237">
        <v>16</v>
      </c>
      <c r="P237">
        <v>31</v>
      </c>
      <c r="Q237">
        <v>177</v>
      </c>
    </row>
    <row r="238" spans="1:17" x14ac:dyDescent="0.25">
      <c r="A238" t="s">
        <v>345</v>
      </c>
      <c r="B238" t="s">
        <v>348</v>
      </c>
      <c r="C238">
        <v>6</v>
      </c>
      <c r="D238">
        <v>23</v>
      </c>
      <c r="E238" t="s">
        <v>349</v>
      </c>
      <c r="F238">
        <v>4</v>
      </c>
      <c r="G238">
        <v>32</v>
      </c>
      <c r="H238">
        <v>317</v>
      </c>
      <c r="I238">
        <v>26</v>
      </c>
      <c r="J238">
        <v>34</v>
      </c>
      <c r="K238">
        <v>285</v>
      </c>
      <c r="L238">
        <v>27</v>
      </c>
      <c r="M238">
        <v>39</v>
      </c>
      <c r="N238">
        <v>242</v>
      </c>
      <c r="O238">
        <v>23</v>
      </c>
      <c r="P238">
        <v>37</v>
      </c>
      <c r="Q238">
        <v>260</v>
      </c>
    </row>
    <row r="239" spans="1:17" x14ac:dyDescent="0.25">
      <c r="A239" t="s">
        <v>345</v>
      </c>
      <c r="B239" t="s">
        <v>350</v>
      </c>
      <c r="C239">
        <v>16</v>
      </c>
      <c r="D239">
        <v>26</v>
      </c>
      <c r="E239" t="s">
        <v>351</v>
      </c>
      <c r="F239">
        <v>17</v>
      </c>
      <c r="G239">
        <v>31</v>
      </c>
      <c r="H239">
        <v>134</v>
      </c>
      <c r="O239">
        <v>18</v>
      </c>
      <c r="P239">
        <v>32</v>
      </c>
      <c r="Q239">
        <v>139</v>
      </c>
    </row>
    <row r="240" spans="1:17" x14ac:dyDescent="0.25">
      <c r="A240" t="s">
        <v>345</v>
      </c>
      <c r="B240" t="s">
        <v>352</v>
      </c>
      <c r="C240">
        <v>14</v>
      </c>
      <c r="D240" t="s">
        <v>353</v>
      </c>
      <c r="E240" t="s">
        <v>354</v>
      </c>
      <c r="F240">
        <v>12</v>
      </c>
      <c r="G240">
        <v>24</v>
      </c>
      <c r="H240">
        <v>231</v>
      </c>
      <c r="I240">
        <v>17</v>
      </c>
      <c r="J240">
        <v>31</v>
      </c>
      <c r="K240">
        <v>200</v>
      </c>
      <c r="L240">
        <v>8</v>
      </c>
      <c r="M240">
        <v>21</v>
      </c>
      <c r="N240">
        <v>106</v>
      </c>
      <c r="O240">
        <v>8</v>
      </c>
      <c r="P240">
        <v>22</v>
      </c>
      <c r="Q240">
        <v>119</v>
      </c>
    </row>
    <row r="241" spans="1:17" x14ac:dyDescent="0.25">
      <c r="A241" t="s">
        <v>345</v>
      </c>
      <c r="B241" t="s">
        <v>355</v>
      </c>
      <c r="C241">
        <v>12</v>
      </c>
      <c r="D241" t="s">
        <v>356</v>
      </c>
      <c r="E241" t="s">
        <v>357</v>
      </c>
      <c r="F241">
        <v>12</v>
      </c>
      <c r="G241">
        <v>31</v>
      </c>
      <c r="H241">
        <v>212</v>
      </c>
      <c r="I241">
        <v>7</v>
      </c>
      <c r="J241">
        <v>31</v>
      </c>
      <c r="K241">
        <v>201</v>
      </c>
      <c r="L241">
        <v>6</v>
      </c>
      <c r="M241">
        <v>34</v>
      </c>
      <c r="N241">
        <v>199</v>
      </c>
      <c r="O241">
        <v>6</v>
      </c>
      <c r="P241">
        <v>36</v>
      </c>
      <c r="Q241">
        <v>201</v>
      </c>
    </row>
    <row r="242" spans="1:17" x14ac:dyDescent="0.25">
      <c r="A242" t="s">
        <v>345</v>
      </c>
      <c r="B242" t="s">
        <v>358</v>
      </c>
      <c r="C242">
        <v>14</v>
      </c>
      <c r="D242">
        <v>22</v>
      </c>
      <c r="E242" t="s">
        <v>129</v>
      </c>
      <c r="F242">
        <v>19</v>
      </c>
      <c r="G242">
        <v>29</v>
      </c>
      <c r="H242">
        <v>158</v>
      </c>
      <c r="I242">
        <v>25</v>
      </c>
      <c r="J242">
        <v>25</v>
      </c>
      <c r="K242">
        <v>162</v>
      </c>
      <c r="L242">
        <v>21</v>
      </c>
      <c r="M242">
        <v>21</v>
      </c>
      <c r="N242">
        <v>158</v>
      </c>
      <c r="O242">
        <v>23</v>
      </c>
      <c r="P242">
        <v>23</v>
      </c>
      <c r="Q242">
        <v>167</v>
      </c>
    </row>
    <row r="243" spans="1:17" x14ac:dyDescent="0.25">
      <c r="A243" t="s">
        <v>345</v>
      </c>
      <c r="B243" t="s">
        <v>359</v>
      </c>
      <c r="C243">
        <v>31</v>
      </c>
      <c r="D243">
        <v>39</v>
      </c>
      <c r="E243" t="s">
        <v>360</v>
      </c>
      <c r="F243">
        <v>30</v>
      </c>
      <c r="G243">
        <v>34</v>
      </c>
      <c r="H243">
        <v>248</v>
      </c>
      <c r="I243">
        <v>8</v>
      </c>
      <c r="J243">
        <v>29</v>
      </c>
      <c r="K243">
        <v>192</v>
      </c>
      <c r="L243">
        <v>8</v>
      </c>
      <c r="M243">
        <v>28</v>
      </c>
      <c r="N243">
        <v>174</v>
      </c>
      <c r="O243">
        <v>8</v>
      </c>
      <c r="P243">
        <v>28</v>
      </c>
      <c r="Q243">
        <v>169</v>
      </c>
    </row>
    <row r="244" spans="1:17" x14ac:dyDescent="0.25">
      <c r="A244" t="s">
        <v>345</v>
      </c>
      <c r="B244" t="s">
        <v>361</v>
      </c>
      <c r="C244">
        <v>22</v>
      </c>
      <c r="D244" t="s">
        <v>65</v>
      </c>
      <c r="E244">
        <v>67</v>
      </c>
      <c r="F244">
        <v>18</v>
      </c>
      <c r="G244">
        <v>35</v>
      </c>
      <c r="H244">
        <v>123</v>
      </c>
    </row>
    <row r="245" spans="1:17" x14ac:dyDescent="0.25">
      <c r="A245" t="s">
        <v>345</v>
      </c>
      <c r="B245" t="s">
        <v>362</v>
      </c>
      <c r="C245">
        <v>8</v>
      </c>
      <c r="D245">
        <v>24</v>
      </c>
      <c r="E245" t="s">
        <v>217</v>
      </c>
      <c r="F245">
        <v>8</v>
      </c>
      <c r="G245">
        <v>21</v>
      </c>
      <c r="H245">
        <v>110</v>
      </c>
      <c r="I245">
        <v>5</v>
      </c>
      <c r="J245">
        <v>39</v>
      </c>
      <c r="K245">
        <v>134</v>
      </c>
      <c r="L245">
        <v>8</v>
      </c>
      <c r="M245">
        <v>48</v>
      </c>
      <c r="N245">
        <v>154</v>
      </c>
    </row>
    <row r="246" spans="1:17" x14ac:dyDescent="0.25">
      <c r="A246" t="s">
        <v>345</v>
      </c>
      <c r="B246" t="s">
        <v>363</v>
      </c>
      <c r="C246">
        <v>8</v>
      </c>
      <c r="D246">
        <v>33</v>
      </c>
      <c r="E246" t="s">
        <v>87</v>
      </c>
      <c r="F246">
        <v>8</v>
      </c>
      <c r="G246">
        <v>34</v>
      </c>
      <c r="H246">
        <v>215</v>
      </c>
      <c r="I246">
        <v>16</v>
      </c>
      <c r="J246">
        <v>24</v>
      </c>
      <c r="K246">
        <v>160</v>
      </c>
      <c r="L246">
        <v>21</v>
      </c>
      <c r="M246">
        <v>32</v>
      </c>
      <c r="N246">
        <v>201</v>
      </c>
      <c r="O246">
        <v>13</v>
      </c>
      <c r="P246">
        <v>27</v>
      </c>
      <c r="Q246">
        <v>168</v>
      </c>
    </row>
    <row r="247" spans="1:17" x14ac:dyDescent="0.25">
      <c r="A247" t="s">
        <v>345</v>
      </c>
      <c r="B247" t="s">
        <v>364</v>
      </c>
      <c r="C247">
        <v>28</v>
      </c>
      <c r="D247">
        <v>28</v>
      </c>
      <c r="E247" t="s">
        <v>365</v>
      </c>
      <c r="F247">
        <v>25</v>
      </c>
      <c r="G247">
        <v>25</v>
      </c>
      <c r="H247">
        <v>168</v>
      </c>
      <c r="I247">
        <v>9</v>
      </c>
      <c r="J247">
        <v>31</v>
      </c>
      <c r="K247">
        <v>142</v>
      </c>
      <c r="L247">
        <v>8</v>
      </c>
      <c r="M247">
        <v>28</v>
      </c>
      <c r="N247">
        <v>135</v>
      </c>
      <c r="O247">
        <v>9</v>
      </c>
      <c r="P247">
        <v>29</v>
      </c>
      <c r="Q247">
        <v>154</v>
      </c>
    </row>
    <row r="248" spans="1:17" x14ac:dyDescent="0.25">
      <c r="A248" t="s">
        <v>345</v>
      </c>
      <c r="B248" t="s">
        <v>366</v>
      </c>
      <c r="C248">
        <v>8</v>
      </c>
      <c r="D248">
        <v>33</v>
      </c>
      <c r="E248" t="s">
        <v>367</v>
      </c>
      <c r="F248">
        <v>8</v>
      </c>
      <c r="G248">
        <v>32</v>
      </c>
      <c r="H248">
        <v>211</v>
      </c>
      <c r="I248">
        <v>11</v>
      </c>
      <c r="J248">
        <v>17</v>
      </c>
      <c r="K248">
        <v>177</v>
      </c>
      <c r="L248">
        <v>11</v>
      </c>
      <c r="M248">
        <v>17</v>
      </c>
      <c r="N248">
        <v>160</v>
      </c>
      <c r="O248">
        <v>11</v>
      </c>
      <c r="P248">
        <v>17</v>
      </c>
      <c r="Q248">
        <v>157</v>
      </c>
    </row>
    <row r="249" spans="1:17" x14ac:dyDescent="0.25">
      <c r="A249" t="s">
        <v>345</v>
      </c>
      <c r="B249" t="s">
        <v>368</v>
      </c>
      <c r="C249">
        <v>20</v>
      </c>
      <c r="D249">
        <v>24</v>
      </c>
      <c r="E249">
        <v>206</v>
      </c>
      <c r="F249">
        <v>23</v>
      </c>
      <c r="G249">
        <v>29</v>
      </c>
      <c r="H249">
        <v>208</v>
      </c>
    </row>
    <row r="250" spans="1:17" x14ac:dyDescent="0.25">
      <c r="A250" t="s">
        <v>345</v>
      </c>
      <c r="B250" t="s">
        <v>369</v>
      </c>
      <c r="C250">
        <v>5</v>
      </c>
      <c r="D250" t="s">
        <v>370</v>
      </c>
      <c r="E250" t="s">
        <v>371</v>
      </c>
      <c r="F250">
        <v>4</v>
      </c>
      <c r="G250">
        <v>43</v>
      </c>
      <c r="H250">
        <v>129</v>
      </c>
      <c r="I250">
        <v>9</v>
      </c>
      <c r="J250">
        <v>28</v>
      </c>
      <c r="K250">
        <v>114</v>
      </c>
      <c r="L250">
        <v>10</v>
      </c>
      <c r="M250">
        <v>29</v>
      </c>
      <c r="N250">
        <v>73</v>
      </c>
      <c r="O250">
        <v>20</v>
      </c>
      <c r="P250">
        <v>29</v>
      </c>
      <c r="Q250">
        <v>119</v>
      </c>
    </row>
    <row r="251" spans="1:17" x14ac:dyDescent="0.25">
      <c r="A251" t="s">
        <v>345</v>
      </c>
      <c r="B251" t="s">
        <v>372</v>
      </c>
      <c r="C251">
        <v>13</v>
      </c>
      <c r="D251">
        <v>23</v>
      </c>
      <c r="E251" t="s">
        <v>373</v>
      </c>
      <c r="F251">
        <v>13</v>
      </c>
      <c r="G251">
        <v>23</v>
      </c>
      <c r="H251">
        <v>165</v>
      </c>
      <c r="I251">
        <v>19</v>
      </c>
      <c r="J251">
        <v>28</v>
      </c>
      <c r="K251">
        <v>145</v>
      </c>
      <c r="L251">
        <v>19</v>
      </c>
      <c r="M251">
        <v>32</v>
      </c>
      <c r="N251">
        <v>139</v>
      </c>
      <c r="O251">
        <v>19</v>
      </c>
      <c r="P251">
        <v>33</v>
      </c>
      <c r="Q251">
        <v>145</v>
      </c>
    </row>
    <row r="252" spans="1:17" x14ac:dyDescent="0.25">
      <c r="A252" t="s">
        <v>345</v>
      </c>
      <c r="B252" t="s">
        <v>374</v>
      </c>
      <c r="C252">
        <v>10</v>
      </c>
      <c r="D252" t="s">
        <v>370</v>
      </c>
      <c r="E252" t="s">
        <v>375</v>
      </c>
      <c r="F252">
        <v>9</v>
      </c>
      <c r="G252">
        <v>35</v>
      </c>
      <c r="H252">
        <v>136</v>
      </c>
      <c r="I252">
        <v>25</v>
      </c>
      <c r="J252">
        <v>28</v>
      </c>
      <c r="K252">
        <v>156</v>
      </c>
      <c r="L252">
        <v>26</v>
      </c>
      <c r="M252">
        <v>29</v>
      </c>
      <c r="N252">
        <v>165</v>
      </c>
      <c r="O252">
        <v>27</v>
      </c>
      <c r="P252">
        <v>30</v>
      </c>
      <c r="Q252">
        <v>188</v>
      </c>
    </row>
    <row r="253" spans="1:17" x14ac:dyDescent="0.25">
      <c r="A253" t="s">
        <v>345</v>
      </c>
      <c r="B253" t="s">
        <v>376</v>
      </c>
      <c r="C253">
        <v>8</v>
      </c>
      <c r="D253">
        <v>11</v>
      </c>
      <c r="E253" t="s">
        <v>237</v>
      </c>
      <c r="F253">
        <v>11</v>
      </c>
      <c r="G253">
        <v>15</v>
      </c>
      <c r="H253">
        <v>163</v>
      </c>
      <c r="K253">
        <v>144</v>
      </c>
      <c r="N253">
        <v>149</v>
      </c>
      <c r="Q253">
        <v>138</v>
      </c>
    </row>
    <row r="254" spans="1:17" x14ac:dyDescent="0.25">
      <c r="A254" t="s">
        <v>345</v>
      </c>
      <c r="B254" t="s">
        <v>377</v>
      </c>
      <c r="C254">
        <v>29</v>
      </c>
      <c r="D254">
        <v>20</v>
      </c>
      <c r="E254">
        <v>42</v>
      </c>
      <c r="F254">
        <v>11</v>
      </c>
      <c r="G254">
        <v>29</v>
      </c>
      <c r="H254">
        <v>186</v>
      </c>
      <c r="I254">
        <v>28</v>
      </c>
      <c r="J254">
        <v>29</v>
      </c>
      <c r="K254">
        <v>119</v>
      </c>
      <c r="L254">
        <v>24</v>
      </c>
      <c r="M254">
        <v>27</v>
      </c>
      <c r="N254">
        <v>127</v>
      </c>
      <c r="O254">
        <v>24</v>
      </c>
      <c r="P254">
        <v>27</v>
      </c>
      <c r="Q254">
        <v>123</v>
      </c>
    </row>
    <row r="255" spans="1:17" x14ac:dyDescent="0.25">
      <c r="A255" t="s">
        <v>345</v>
      </c>
      <c r="B255" t="s">
        <v>378</v>
      </c>
      <c r="C255">
        <v>10</v>
      </c>
      <c r="D255">
        <v>34</v>
      </c>
      <c r="E255">
        <v>132</v>
      </c>
      <c r="F255">
        <v>10</v>
      </c>
      <c r="G255">
        <v>32</v>
      </c>
      <c r="H255">
        <v>98</v>
      </c>
      <c r="K255">
        <v>151</v>
      </c>
      <c r="N255">
        <v>121</v>
      </c>
      <c r="Q255">
        <v>107</v>
      </c>
    </row>
    <row r="256" spans="1:17" x14ac:dyDescent="0.25">
      <c r="A256" t="s">
        <v>345</v>
      </c>
      <c r="B256" t="s">
        <v>379</v>
      </c>
      <c r="C256">
        <v>17</v>
      </c>
      <c r="D256">
        <v>20</v>
      </c>
      <c r="E256" t="s">
        <v>380</v>
      </c>
      <c r="F256">
        <v>18</v>
      </c>
      <c r="G256">
        <v>21</v>
      </c>
      <c r="H256">
        <v>138</v>
      </c>
      <c r="I256">
        <v>23</v>
      </c>
      <c r="J256">
        <v>25</v>
      </c>
      <c r="K256">
        <v>113</v>
      </c>
      <c r="L256">
        <v>24</v>
      </c>
      <c r="M256">
        <v>28</v>
      </c>
      <c r="N256">
        <v>122</v>
      </c>
      <c r="O256">
        <v>25</v>
      </c>
      <c r="P256">
        <v>29</v>
      </c>
      <c r="Q256">
        <v>121</v>
      </c>
    </row>
    <row r="257" spans="1:17" x14ac:dyDescent="0.25">
      <c r="A257" t="s">
        <v>381</v>
      </c>
      <c r="B257" t="s">
        <v>382</v>
      </c>
      <c r="C257">
        <v>22</v>
      </c>
      <c r="D257">
        <v>24</v>
      </c>
      <c r="E257">
        <v>157</v>
      </c>
      <c r="F257">
        <v>26</v>
      </c>
      <c r="G257">
        <v>28</v>
      </c>
      <c r="H257">
        <v>188</v>
      </c>
      <c r="I257">
        <v>2</v>
      </c>
      <c r="J257">
        <v>5</v>
      </c>
      <c r="K257">
        <v>156</v>
      </c>
      <c r="N257">
        <v>139</v>
      </c>
      <c r="Q257">
        <v>125</v>
      </c>
    </row>
    <row r="258" spans="1:17" x14ac:dyDescent="0.25">
      <c r="A258" t="s">
        <v>381</v>
      </c>
      <c r="B258" t="s">
        <v>383</v>
      </c>
      <c r="C258">
        <v>17</v>
      </c>
      <c r="D258">
        <v>24</v>
      </c>
      <c r="E258">
        <v>125</v>
      </c>
      <c r="F258" t="s">
        <v>15</v>
      </c>
      <c r="G258" t="s">
        <v>15</v>
      </c>
      <c r="H258">
        <v>137</v>
      </c>
      <c r="I258">
        <v>10</v>
      </c>
      <c r="J258">
        <v>52</v>
      </c>
      <c r="K258">
        <v>160</v>
      </c>
      <c r="L258">
        <v>8</v>
      </c>
      <c r="M258">
        <v>55</v>
      </c>
      <c r="N258">
        <v>84</v>
      </c>
      <c r="O258">
        <v>8</v>
      </c>
      <c r="P258">
        <v>55</v>
      </c>
      <c r="Q258">
        <v>97</v>
      </c>
    </row>
    <row r="259" spans="1:17" x14ac:dyDescent="0.25">
      <c r="A259" t="s">
        <v>381</v>
      </c>
      <c r="B259" t="s">
        <v>384</v>
      </c>
      <c r="C259">
        <v>23</v>
      </c>
      <c r="D259">
        <v>24</v>
      </c>
      <c r="E259" t="s">
        <v>207</v>
      </c>
      <c r="F259">
        <v>28</v>
      </c>
      <c r="G259">
        <v>32</v>
      </c>
      <c r="H259">
        <v>149</v>
      </c>
      <c r="I259">
        <v>11</v>
      </c>
      <c r="J259">
        <v>50</v>
      </c>
      <c r="K259">
        <v>166</v>
      </c>
      <c r="L259">
        <v>9</v>
      </c>
      <c r="M259">
        <v>55</v>
      </c>
      <c r="N259">
        <v>103</v>
      </c>
      <c r="O259">
        <v>8</v>
      </c>
      <c r="P259">
        <v>58</v>
      </c>
      <c r="Q259">
        <v>113</v>
      </c>
    </row>
    <row r="260" spans="1:17" x14ac:dyDescent="0.25">
      <c r="A260" t="s">
        <v>381</v>
      </c>
      <c r="B260" t="s">
        <v>385</v>
      </c>
      <c r="C260">
        <v>25</v>
      </c>
      <c r="D260">
        <v>29</v>
      </c>
      <c r="E260" t="s">
        <v>386</v>
      </c>
      <c r="F260" t="s">
        <v>15</v>
      </c>
      <c r="G260" t="s">
        <v>15</v>
      </c>
      <c r="H260">
        <v>180</v>
      </c>
      <c r="I260">
        <v>10</v>
      </c>
      <c r="J260">
        <v>51</v>
      </c>
      <c r="K260">
        <v>160</v>
      </c>
      <c r="L260">
        <v>9</v>
      </c>
      <c r="M260">
        <v>56</v>
      </c>
      <c r="N260">
        <v>102</v>
      </c>
      <c r="O260">
        <v>8</v>
      </c>
      <c r="P260">
        <v>55</v>
      </c>
      <c r="Q260">
        <v>101</v>
      </c>
    </row>
    <row r="261" spans="1:17" x14ac:dyDescent="0.25">
      <c r="A261" t="s">
        <v>381</v>
      </c>
      <c r="B261" t="s">
        <v>387</v>
      </c>
      <c r="C261">
        <v>21</v>
      </c>
      <c r="D261">
        <v>22</v>
      </c>
      <c r="E261" t="s">
        <v>63</v>
      </c>
      <c r="F261">
        <v>22</v>
      </c>
      <c r="G261">
        <v>24</v>
      </c>
      <c r="H261">
        <v>109</v>
      </c>
      <c r="I261">
        <v>10</v>
      </c>
      <c r="J261">
        <v>39</v>
      </c>
      <c r="K261">
        <v>146</v>
      </c>
      <c r="L261">
        <v>11</v>
      </c>
      <c r="M261">
        <v>38</v>
      </c>
      <c r="N261">
        <v>136</v>
      </c>
      <c r="O261">
        <v>3</v>
      </c>
      <c r="P261">
        <v>17</v>
      </c>
      <c r="Q261">
        <v>87</v>
      </c>
    </row>
    <row r="262" spans="1:17" x14ac:dyDescent="0.25">
      <c r="A262" t="s">
        <v>381</v>
      </c>
      <c r="B262" t="s">
        <v>388</v>
      </c>
      <c r="C262">
        <v>15</v>
      </c>
      <c r="D262">
        <v>20</v>
      </c>
      <c r="E262" t="s">
        <v>389</v>
      </c>
      <c r="F262" t="s">
        <v>15</v>
      </c>
      <c r="G262" t="s">
        <v>15</v>
      </c>
      <c r="H262">
        <v>158</v>
      </c>
      <c r="I262">
        <v>11</v>
      </c>
      <c r="J262">
        <v>45</v>
      </c>
      <c r="K262">
        <v>187</v>
      </c>
      <c r="L262">
        <v>9</v>
      </c>
      <c r="M262">
        <v>35</v>
      </c>
      <c r="N262">
        <v>111</v>
      </c>
      <c r="O262">
        <v>15</v>
      </c>
      <c r="P262">
        <v>43</v>
      </c>
      <c r="Q262">
        <v>123</v>
      </c>
    </row>
    <row r="263" spans="1:17" x14ac:dyDescent="0.25">
      <c r="A263" t="s">
        <v>390</v>
      </c>
      <c r="B263" t="s">
        <v>391</v>
      </c>
      <c r="C263">
        <v>7</v>
      </c>
      <c r="D263" t="s">
        <v>392</v>
      </c>
      <c r="E263" t="s">
        <v>393</v>
      </c>
      <c r="F263">
        <v>10</v>
      </c>
      <c r="G263">
        <v>37</v>
      </c>
      <c r="H263">
        <v>111</v>
      </c>
      <c r="I263">
        <v>11</v>
      </c>
      <c r="J263">
        <v>70</v>
      </c>
      <c r="K263">
        <v>159</v>
      </c>
      <c r="L263">
        <v>9</v>
      </c>
      <c r="M263">
        <v>70</v>
      </c>
      <c r="N263">
        <v>122</v>
      </c>
      <c r="O263">
        <v>7</v>
      </c>
      <c r="P263">
        <v>56</v>
      </c>
      <c r="Q263">
        <v>105</v>
      </c>
    </row>
    <row r="264" spans="1:17" x14ac:dyDescent="0.25">
      <c r="A264" t="s">
        <v>390</v>
      </c>
      <c r="B264" t="s">
        <v>394</v>
      </c>
      <c r="C264">
        <v>21</v>
      </c>
      <c r="D264" t="s">
        <v>370</v>
      </c>
      <c r="E264" t="s">
        <v>107</v>
      </c>
      <c r="F264">
        <v>13</v>
      </c>
      <c r="G264">
        <v>48</v>
      </c>
      <c r="H264">
        <v>130</v>
      </c>
      <c r="I264">
        <v>10</v>
      </c>
      <c r="J264">
        <v>51</v>
      </c>
      <c r="K264">
        <v>163</v>
      </c>
      <c r="L264">
        <v>9</v>
      </c>
      <c r="M264">
        <v>58</v>
      </c>
      <c r="N264">
        <v>134</v>
      </c>
      <c r="O264">
        <v>8</v>
      </c>
      <c r="P264">
        <v>56</v>
      </c>
      <c r="Q264">
        <v>114</v>
      </c>
    </row>
    <row r="265" spans="1:17" x14ac:dyDescent="0.25">
      <c r="A265" t="s">
        <v>390</v>
      </c>
      <c r="B265" t="s">
        <v>395</v>
      </c>
      <c r="C265">
        <v>7</v>
      </c>
      <c r="D265" t="s">
        <v>73</v>
      </c>
      <c r="E265" t="s">
        <v>291</v>
      </c>
      <c r="F265">
        <v>13</v>
      </c>
      <c r="G265">
        <v>48</v>
      </c>
      <c r="H265">
        <v>108</v>
      </c>
    </row>
    <row r="266" spans="1:17" x14ac:dyDescent="0.25">
      <c r="A266" t="s">
        <v>390</v>
      </c>
      <c r="B266" t="s">
        <v>396</v>
      </c>
      <c r="C266">
        <v>15</v>
      </c>
      <c r="D266" t="s">
        <v>392</v>
      </c>
      <c r="E266" t="s">
        <v>397</v>
      </c>
      <c r="F266">
        <v>13</v>
      </c>
      <c r="G266">
        <v>41</v>
      </c>
      <c r="H266">
        <v>238</v>
      </c>
      <c r="I266">
        <v>9</v>
      </c>
      <c r="J266">
        <v>60</v>
      </c>
      <c r="K266">
        <v>180</v>
      </c>
      <c r="L266">
        <v>4</v>
      </c>
      <c r="M266">
        <v>38</v>
      </c>
      <c r="N266">
        <v>96</v>
      </c>
      <c r="O266">
        <v>3</v>
      </c>
      <c r="P266">
        <v>37</v>
      </c>
      <c r="Q266">
        <v>90</v>
      </c>
    </row>
    <row r="267" spans="1:17" x14ac:dyDescent="0.25">
      <c r="A267" t="s">
        <v>390</v>
      </c>
      <c r="B267" t="s">
        <v>398</v>
      </c>
      <c r="C267">
        <v>12</v>
      </c>
      <c r="D267" t="s">
        <v>399</v>
      </c>
      <c r="E267" t="s">
        <v>400</v>
      </c>
      <c r="F267">
        <v>13</v>
      </c>
      <c r="G267">
        <v>40</v>
      </c>
      <c r="H267">
        <v>186</v>
      </c>
    </row>
    <row r="268" spans="1:17" x14ac:dyDescent="0.25">
      <c r="A268" t="s">
        <v>390</v>
      </c>
      <c r="B268" t="s">
        <v>401</v>
      </c>
      <c r="C268">
        <v>13</v>
      </c>
      <c r="D268" t="s">
        <v>402</v>
      </c>
      <c r="E268" t="s">
        <v>403</v>
      </c>
      <c r="F268">
        <v>12</v>
      </c>
      <c r="G268">
        <v>70</v>
      </c>
      <c r="H268">
        <v>135</v>
      </c>
    </row>
    <row r="269" spans="1:17" x14ac:dyDescent="0.25">
      <c r="A269" t="s">
        <v>390</v>
      </c>
      <c r="B269" t="s">
        <v>404</v>
      </c>
      <c r="C269">
        <v>7</v>
      </c>
      <c r="D269" t="s">
        <v>405</v>
      </c>
      <c r="E269" t="s">
        <v>406</v>
      </c>
      <c r="F269">
        <v>14</v>
      </c>
      <c r="G269">
        <v>45</v>
      </c>
      <c r="H269">
        <v>126</v>
      </c>
    </row>
    <row r="270" spans="1:17" x14ac:dyDescent="0.25">
      <c r="A270" t="s">
        <v>390</v>
      </c>
      <c r="B270" t="s">
        <v>407</v>
      </c>
      <c r="C270">
        <v>9</v>
      </c>
      <c r="D270" t="s">
        <v>408</v>
      </c>
      <c r="E270" t="s">
        <v>243</v>
      </c>
      <c r="F270" t="s">
        <v>15</v>
      </c>
      <c r="G270" t="s">
        <v>15</v>
      </c>
      <c r="H270" t="s">
        <v>15</v>
      </c>
    </row>
    <row r="271" spans="1:17" x14ac:dyDescent="0.25">
      <c r="A271" t="s">
        <v>390</v>
      </c>
      <c r="B271" t="s">
        <v>409</v>
      </c>
      <c r="C271">
        <v>6</v>
      </c>
      <c r="D271" t="s">
        <v>408</v>
      </c>
      <c r="E271" t="s">
        <v>411</v>
      </c>
      <c r="F271">
        <v>8</v>
      </c>
      <c r="G271">
        <v>59</v>
      </c>
      <c r="H271">
        <v>119</v>
      </c>
    </row>
    <row r="272" spans="1:17" x14ac:dyDescent="0.25">
      <c r="B272" t="s">
        <v>410</v>
      </c>
    </row>
  </sheetData>
  <mergeCells count="5">
    <mergeCell ref="I1:K1"/>
    <mergeCell ref="L1:N1"/>
    <mergeCell ref="O1:Q1"/>
    <mergeCell ref="C1:E1"/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8E98-A1B6-4449-86E5-467B416E7E34}">
  <dimension ref="B2:N15"/>
  <sheetViews>
    <sheetView workbookViewId="0">
      <selection activeCell="E12" sqref="E12"/>
    </sheetView>
  </sheetViews>
  <sheetFormatPr defaultRowHeight="15" x14ac:dyDescent="0.25"/>
  <cols>
    <col min="1" max="1" width="9.140625" style="42"/>
    <col min="2" max="2" width="13.140625" style="42" bestFit="1" customWidth="1"/>
    <col min="3" max="6" width="12" style="42" bestFit="1" customWidth="1"/>
    <col min="7" max="16384" width="9.140625" style="42"/>
  </cols>
  <sheetData>
    <row r="2" spans="2:14" x14ac:dyDescent="0.25">
      <c r="B2" s="53" t="s">
        <v>462</v>
      </c>
      <c r="C2" s="53" t="s">
        <v>463</v>
      </c>
      <c r="D2" s="53" t="s">
        <v>464</v>
      </c>
      <c r="E2" s="53" t="s">
        <v>465</v>
      </c>
      <c r="F2" s="53" t="s">
        <v>434</v>
      </c>
      <c r="I2"/>
      <c r="J2"/>
      <c r="K2"/>
      <c r="L2"/>
      <c r="M2"/>
      <c r="N2"/>
    </row>
    <row r="3" spans="2:14" x14ac:dyDescent="0.25">
      <c r="B3" s="54">
        <v>2011</v>
      </c>
      <c r="C3" s="23" t="e">
        <v>#NAME?</v>
      </c>
      <c r="D3" s="23" t="e">
        <v>#NAME?</v>
      </c>
      <c r="E3" s="23">
        <f>AVERAGE(Y_2011[PM10 (µg/m3) ])</f>
        <v>83.589147286821699</v>
      </c>
      <c r="F3" s="23">
        <f>AVERAGE(Y_2011[AQI])</f>
        <v>97.549768327128163</v>
      </c>
      <c r="I3"/>
      <c r="J3"/>
      <c r="K3"/>
      <c r="L3"/>
      <c r="M3"/>
      <c r="N3"/>
    </row>
    <row r="4" spans="2:14" x14ac:dyDescent="0.25">
      <c r="B4" s="54">
        <v>2012</v>
      </c>
      <c r="C4" s="23" t="e">
        <v>#NAME?</v>
      </c>
      <c r="D4" s="23" t="e">
        <v>#NAME?</v>
      </c>
      <c r="E4" s="23">
        <f>AVERAGE(Y_2012[PM10 (µg/m3) 4])</f>
        <v>84.228682170542641</v>
      </c>
      <c r="F4" s="23">
        <f>AVERAGE(Y_2012[AQI])</f>
        <v>98.404135536146512</v>
      </c>
      <c r="I4"/>
      <c r="J4"/>
      <c r="K4"/>
      <c r="L4"/>
      <c r="M4"/>
      <c r="N4"/>
    </row>
    <row r="5" spans="2:14" x14ac:dyDescent="0.25">
      <c r="B5" s="54">
        <v>2013</v>
      </c>
      <c r="C5" s="23" t="e">
        <v>#NAME?</v>
      </c>
      <c r="D5" s="23" t="e">
        <v>#NAME?</v>
      </c>
      <c r="E5" s="23">
        <f>AVERAGE(Y_2013[PM10 (µg/m3) 7])</f>
        <v>83.631782945736433</v>
      </c>
      <c r="F5" s="23">
        <f>AVERAGE(Y_2013[AQI])</f>
        <v>98.07684561600432</v>
      </c>
      <c r="I5"/>
      <c r="J5"/>
      <c r="K5"/>
      <c r="L5"/>
      <c r="M5"/>
      <c r="N5"/>
    </row>
    <row r="6" spans="2:14" x14ac:dyDescent="0.25">
      <c r="B6" s="54">
        <v>2014</v>
      </c>
      <c r="C6" s="23" t="e">
        <v>#NAME?</v>
      </c>
      <c r="D6" s="23" t="e">
        <v>#NAME?</v>
      </c>
      <c r="E6" s="23">
        <f>AVERAGE(Y_2014[PM10 (µg/m3) 10])</f>
        <v>81.170542635658919</v>
      </c>
      <c r="F6" s="23">
        <f>AVERAGE(Y_2014[AQI])</f>
        <v>96.023094628429817</v>
      </c>
      <c r="I6"/>
      <c r="J6"/>
      <c r="K6"/>
      <c r="L6"/>
      <c r="M6"/>
      <c r="N6"/>
    </row>
    <row r="7" spans="2:14" x14ac:dyDescent="0.25">
      <c r="B7" s="54">
        <v>2015</v>
      </c>
      <c r="C7" s="23" t="e">
        <v>#NAME?</v>
      </c>
      <c r="D7" s="23" t="e">
        <v>#NAME?</v>
      </c>
      <c r="E7" s="23">
        <f>AVERAGE(Y_2015[PM10 (µg/m3) 13])</f>
        <v>83.810077519379846</v>
      </c>
      <c r="F7" s="23">
        <f>AVERAGE(Y_2015[AQI])</f>
        <v>99.40672828463525</v>
      </c>
      <c r="I7"/>
      <c r="J7"/>
      <c r="K7"/>
      <c r="L7"/>
      <c r="M7"/>
      <c r="N7"/>
    </row>
    <row r="8" spans="2:14" x14ac:dyDescent="0.25">
      <c r="I8"/>
      <c r="J8"/>
      <c r="K8"/>
      <c r="L8"/>
      <c r="M8"/>
      <c r="N8"/>
    </row>
    <row r="9" spans="2:14" x14ac:dyDescent="0.25">
      <c r="I9"/>
      <c r="J9"/>
      <c r="K9"/>
      <c r="L9"/>
      <c r="M9"/>
      <c r="N9"/>
    </row>
    <row r="10" spans="2:14" x14ac:dyDescent="0.25">
      <c r="I10"/>
      <c r="J10"/>
      <c r="K10"/>
      <c r="L10"/>
      <c r="M10"/>
      <c r="N10"/>
    </row>
    <row r="11" spans="2:14" x14ac:dyDescent="0.25">
      <c r="I11"/>
      <c r="J11"/>
      <c r="K11"/>
      <c r="L11"/>
      <c r="M11"/>
      <c r="N11"/>
    </row>
    <row r="12" spans="2:14" x14ac:dyDescent="0.25">
      <c r="I12"/>
      <c r="J12"/>
      <c r="K12"/>
      <c r="L12"/>
      <c r="M12"/>
      <c r="N12"/>
    </row>
    <row r="13" spans="2:14" x14ac:dyDescent="0.25">
      <c r="I13"/>
      <c r="J13"/>
      <c r="K13"/>
      <c r="L13"/>
      <c r="M13"/>
      <c r="N13"/>
    </row>
    <row r="14" spans="2:14" x14ac:dyDescent="0.25">
      <c r="I14"/>
      <c r="J14"/>
      <c r="K14"/>
      <c r="L14"/>
      <c r="M14"/>
      <c r="N14"/>
    </row>
    <row r="15" spans="2:14" x14ac:dyDescent="0.25">
      <c r="I15"/>
      <c r="J15"/>
      <c r="K15"/>
      <c r="L15"/>
      <c r="M15"/>
      <c r="N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D669-45EB-469A-976C-955F0ECBCDEF}">
  <dimension ref="B3:E40"/>
  <sheetViews>
    <sheetView topLeftCell="A2" workbookViewId="0">
      <selection activeCell="A41" sqref="A41:XFD1048576"/>
    </sheetView>
  </sheetViews>
  <sheetFormatPr defaultRowHeight="15" x14ac:dyDescent="0.25"/>
  <cols>
    <col min="1" max="1" width="9.140625" style="42"/>
    <col min="2" max="2" width="17.7109375" style="42" bestFit="1" customWidth="1"/>
    <col min="3" max="3" width="14.5703125" style="42" bestFit="1" customWidth="1"/>
    <col min="4" max="4" width="15" style="42" bestFit="1" customWidth="1"/>
    <col min="5" max="5" width="16.140625" style="42" bestFit="1" customWidth="1"/>
    <col min="6" max="6" width="14.42578125" style="42" bestFit="1" customWidth="1"/>
    <col min="7" max="16384" width="9.140625" style="42"/>
  </cols>
  <sheetData>
    <row r="3" spans="2:5" x14ac:dyDescent="0.25">
      <c r="B3" s="14" t="s">
        <v>462</v>
      </c>
      <c r="C3" t="s">
        <v>469</v>
      </c>
    </row>
    <row r="5" spans="2:5" x14ac:dyDescent="0.25">
      <c r="B5" s="14" t="s">
        <v>466</v>
      </c>
      <c r="C5" t="s">
        <v>476</v>
      </c>
      <c r="D5" t="s">
        <v>477</v>
      </c>
      <c r="E5" t="s">
        <v>478</v>
      </c>
    </row>
    <row r="6" spans="2:5" x14ac:dyDescent="0.25">
      <c r="B6" s="15" t="s">
        <v>7</v>
      </c>
      <c r="C6" s="16">
        <v>4.871428571428571</v>
      </c>
      <c r="D6" s="16">
        <v>11.442857142857143</v>
      </c>
      <c r="E6" s="16">
        <v>57.528571428571432</v>
      </c>
    </row>
    <row r="7" spans="2:5" x14ac:dyDescent="0.25">
      <c r="B7" s="15" t="s">
        <v>29</v>
      </c>
      <c r="C7" s="16">
        <v>2.7</v>
      </c>
      <c r="D7" s="16">
        <v>5</v>
      </c>
      <c r="E7" s="16">
        <v>27.5</v>
      </c>
    </row>
    <row r="8" spans="2:5" x14ac:dyDescent="0.25">
      <c r="B8" s="15" t="s">
        <v>32</v>
      </c>
      <c r="C8" s="16">
        <v>5.9846153846153847</v>
      </c>
      <c r="D8" s="16">
        <v>13.184615384615384</v>
      </c>
      <c r="E8" s="16">
        <v>78.984615384615381</v>
      </c>
    </row>
    <row r="9" spans="2:5" x14ac:dyDescent="0.25">
      <c r="B9" s="15" t="s">
        <v>52</v>
      </c>
      <c r="C9" s="16">
        <v>3.4</v>
      </c>
      <c r="D9" s="16">
        <v>31.4</v>
      </c>
      <c r="E9" s="16">
        <v>123.4</v>
      </c>
    </row>
    <row r="10" spans="2:5" x14ac:dyDescent="0.25">
      <c r="B10" s="15" t="s">
        <v>55</v>
      </c>
      <c r="C10" s="16">
        <v>6</v>
      </c>
      <c r="D10" s="16">
        <v>20.6</v>
      </c>
      <c r="E10" s="16">
        <v>106.2</v>
      </c>
    </row>
    <row r="11" spans="2:5" x14ac:dyDescent="0.25">
      <c r="B11" s="15" t="s">
        <v>57</v>
      </c>
      <c r="C11" s="16">
        <v>10.199999999999999</v>
      </c>
      <c r="D11" s="16">
        <v>24.65</v>
      </c>
      <c r="E11" s="16">
        <v>121.5</v>
      </c>
    </row>
    <row r="12" spans="2:5" x14ac:dyDescent="0.25">
      <c r="B12" s="15" t="s">
        <v>67</v>
      </c>
      <c r="C12" s="16">
        <v>7.6</v>
      </c>
      <c r="D12" s="16">
        <v>16.8</v>
      </c>
      <c r="E12" s="16">
        <v>30.2</v>
      </c>
    </row>
    <row r="13" spans="2:5" x14ac:dyDescent="0.25">
      <c r="B13" s="15" t="s">
        <v>70</v>
      </c>
      <c r="C13" s="16">
        <v>6.2</v>
      </c>
      <c r="D13" s="16">
        <v>14.2</v>
      </c>
      <c r="E13" s="16">
        <v>40.799999999999997</v>
      </c>
    </row>
    <row r="14" spans="2:5" x14ac:dyDescent="0.25">
      <c r="B14" s="15" t="s">
        <v>72</v>
      </c>
      <c r="C14" s="16">
        <v>5.2</v>
      </c>
      <c r="D14" s="16">
        <v>29.4</v>
      </c>
      <c r="E14" s="16">
        <v>123.4</v>
      </c>
    </row>
    <row r="15" spans="2:5" x14ac:dyDescent="0.25">
      <c r="B15" s="15" t="s">
        <v>75</v>
      </c>
      <c r="C15" s="16">
        <v>7.0235294117647058</v>
      </c>
      <c r="D15" s="16">
        <v>12.117647058823529</v>
      </c>
      <c r="E15" s="16">
        <v>64.435294117647061</v>
      </c>
    </row>
    <row r="16" spans="2:5" x14ac:dyDescent="0.25">
      <c r="B16" s="15" t="s">
        <v>100</v>
      </c>
      <c r="C16" s="16">
        <v>13.142857142857142</v>
      </c>
      <c r="D16" s="16">
        <v>22.485714285714284</v>
      </c>
      <c r="E16" s="16">
        <v>92.4</v>
      </c>
    </row>
    <row r="17" spans="2:5" x14ac:dyDescent="0.25">
      <c r="B17" s="15" t="s">
        <v>112</v>
      </c>
      <c r="C17" s="16">
        <v>5.8</v>
      </c>
      <c r="D17" s="16">
        <v>18.2</v>
      </c>
      <c r="E17" s="16">
        <v>105.4</v>
      </c>
    </row>
    <row r="18" spans="2:5" x14ac:dyDescent="0.25">
      <c r="B18" s="15" t="s">
        <v>119</v>
      </c>
      <c r="C18" s="16">
        <v>2.9454545454545453</v>
      </c>
      <c r="D18" s="16">
        <v>13.6</v>
      </c>
      <c r="E18" s="16">
        <v>87.781818181818181</v>
      </c>
    </row>
    <row r="19" spans="2:5" x14ac:dyDescent="0.25">
      <c r="B19" s="15" t="s">
        <v>136</v>
      </c>
      <c r="C19" s="16">
        <v>16.2</v>
      </c>
      <c r="D19" s="16">
        <v>22.8</v>
      </c>
      <c r="E19" s="16">
        <v>99</v>
      </c>
    </row>
    <row r="20" spans="2:5" x14ac:dyDescent="0.25">
      <c r="B20" s="15" t="s">
        <v>139</v>
      </c>
      <c r="C20" s="16">
        <v>13.125</v>
      </c>
      <c r="D20" s="16">
        <v>24.875</v>
      </c>
      <c r="E20" s="16">
        <v>116.25</v>
      </c>
    </row>
    <row r="21" spans="2:5" x14ac:dyDescent="0.25">
      <c r="B21" s="15" t="s">
        <v>154</v>
      </c>
      <c r="C21" s="16">
        <v>4.5999999999999996</v>
      </c>
      <c r="D21" s="16">
        <v>10.966666666666667</v>
      </c>
      <c r="E21" s="16">
        <v>47.366666666666667</v>
      </c>
    </row>
    <row r="22" spans="2:5" x14ac:dyDescent="0.25">
      <c r="B22" s="15" t="s">
        <v>174</v>
      </c>
      <c r="C22" s="16">
        <v>4.7636363636363637</v>
      </c>
      <c r="D22" s="16">
        <v>14.181818181818182</v>
      </c>
      <c r="E22" s="16">
        <v>64.036363636363632</v>
      </c>
    </row>
    <row r="23" spans="2:5" x14ac:dyDescent="0.25">
      <c r="B23" s="15" t="s">
        <v>186</v>
      </c>
      <c r="C23" s="16">
        <v>7.2307692307692308</v>
      </c>
      <c r="D23" s="16">
        <v>13.4</v>
      </c>
      <c r="E23" s="16">
        <v>78.338461538461544</v>
      </c>
    </row>
    <row r="24" spans="2:5" x14ac:dyDescent="0.25">
      <c r="B24" s="15" t="s">
        <v>205</v>
      </c>
      <c r="C24" s="16">
        <v>14.944000000000001</v>
      </c>
      <c r="D24" s="16">
        <v>28.416</v>
      </c>
      <c r="E24" s="16">
        <v>86.031999999999996</v>
      </c>
    </row>
    <row r="25" spans="2:5" x14ac:dyDescent="0.25">
      <c r="B25" s="15" t="s">
        <v>244</v>
      </c>
      <c r="C25" s="16">
        <v>1.2</v>
      </c>
      <c r="D25" s="16">
        <v>5.2</v>
      </c>
      <c r="E25" s="16">
        <v>15.6</v>
      </c>
    </row>
    <row r="26" spans="2:5" x14ac:dyDescent="0.25">
      <c r="B26" s="15" t="s">
        <v>246</v>
      </c>
      <c r="C26" s="16">
        <v>4.5999999999999996</v>
      </c>
      <c r="D26" s="16">
        <v>6.2</v>
      </c>
      <c r="E26" s="16">
        <v>44.771428571428572</v>
      </c>
    </row>
    <row r="27" spans="2:5" x14ac:dyDescent="0.25">
      <c r="B27" s="15" t="s">
        <v>255</v>
      </c>
      <c r="C27" s="16">
        <v>3.45</v>
      </c>
      <c r="D27" s="16">
        <v>9.1999999999999993</v>
      </c>
      <c r="E27" s="16">
        <v>83.05</v>
      </c>
    </row>
    <row r="28" spans="2:5" x14ac:dyDescent="0.25">
      <c r="B28" s="15" t="s">
        <v>260</v>
      </c>
      <c r="C28" s="16">
        <v>2</v>
      </c>
      <c r="D28" s="16">
        <v>13.1</v>
      </c>
      <c r="E28" s="16">
        <v>79.599999999999994</v>
      </c>
    </row>
    <row r="29" spans="2:5" x14ac:dyDescent="0.25">
      <c r="B29" s="15" t="s">
        <v>263</v>
      </c>
      <c r="C29" s="16">
        <v>3.842857142857143</v>
      </c>
      <c r="D29" s="16">
        <v>13</v>
      </c>
      <c r="E29" s="16">
        <v>63.25714285714286</v>
      </c>
    </row>
    <row r="30" spans="2:5" x14ac:dyDescent="0.25">
      <c r="B30" s="15" t="s">
        <v>281</v>
      </c>
      <c r="C30" s="16">
        <v>5.5</v>
      </c>
      <c r="D30" s="16">
        <v>14.3</v>
      </c>
      <c r="E30" s="16">
        <v>83.2</v>
      </c>
    </row>
    <row r="31" spans="2:5" x14ac:dyDescent="0.25">
      <c r="B31" s="15" t="s">
        <v>283</v>
      </c>
      <c r="C31" s="16">
        <v>6.8571428571428568</v>
      </c>
      <c r="D31" s="16">
        <v>19.585714285714285</v>
      </c>
      <c r="E31" s="16">
        <v>113.47142857142858</v>
      </c>
    </row>
    <row r="32" spans="2:5" x14ac:dyDescent="0.25">
      <c r="B32" s="15" t="s">
        <v>304</v>
      </c>
      <c r="C32" s="16">
        <v>6.96</v>
      </c>
      <c r="D32" s="16">
        <v>24.2</v>
      </c>
      <c r="E32" s="16">
        <v>103.84</v>
      </c>
    </row>
    <row r="33" spans="2:5" x14ac:dyDescent="0.25">
      <c r="B33" s="15" t="s">
        <v>314</v>
      </c>
      <c r="C33" s="16">
        <v>8</v>
      </c>
      <c r="D33" s="16">
        <v>14.6</v>
      </c>
      <c r="E33" s="16">
        <v>30.2</v>
      </c>
    </row>
    <row r="34" spans="2:5" x14ac:dyDescent="0.25">
      <c r="B34" s="15" t="s">
        <v>316</v>
      </c>
      <c r="C34" s="16">
        <v>7.45</v>
      </c>
      <c r="D34" s="16">
        <v>17.2</v>
      </c>
      <c r="E34" s="16">
        <v>61.6</v>
      </c>
    </row>
    <row r="35" spans="2:5" x14ac:dyDescent="0.25">
      <c r="B35" s="15" t="s">
        <v>327</v>
      </c>
      <c r="C35" s="16">
        <v>4.2166666666666668</v>
      </c>
      <c r="D35" s="16">
        <v>12.566666666666666</v>
      </c>
      <c r="E35" s="16">
        <v>65.416666666666671</v>
      </c>
    </row>
    <row r="36" spans="2:5" x14ac:dyDescent="0.25">
      <c r="B36" s="15" t="s">
        <v>343</v>
      </c>
      <c r="C36" s="16">
        <v>7</v>
      </c>
      <c r="D36" s="16">
        <v>14.2</v>
      </c>
      <c r="E36" s="16">
        <v>142.19999999999999</v>
      </c>
    </row>
    <row r="37" spans="2:5" x14ac:dyDescent="0.25">
      <c r="B37" s="15" t="s">
        <v>345</v>
      </c>
      <c r="C37" s="16">
        <v>12.65</v>
      </c>
      <c r="D37" s="16">
        <v>24.85</v>
      </c>
      <c r="E37" s="16">
        <v>147.68</v>
      </c>
    </row>
    <row r="38" spans="2:5" x14ac:dyDescent="0.25">
      <c r="B38" s="15" t="s">
        <v>381</v>
      </c>
      <c r="C38" s="16">
        <v>11.366666666666667</v>
      </c>
      <c r="D38" s="16">
        <v>31.2</v>
      </c>
      <c r="E38" s="16">
        <v>139.03333333333333</v>
      </c>
    </row>
    <row r="39" spans="2:5" x14ac:dyDescent="0.25">
      <c r="B39" s="15" t="s">
        <v>390</v>
      </c>
      <c r="C39" s="16">
        <v>5.8444444444444441</v>
      </c>
      <c r="D39" s="16">
        <v>30.577777777777779</v>
      </c>
      <c r="E39" s="16">
        <v>77.022222222222226</v>
      </c>
    </row>
    <row r="40" spans="2:5" x14ac:dyDescent="0.25">
      <c r="B40" s="15" t="s">
        <v>467</v>
      </c>
      <c r="C40" s="16">
        <v>7.5643410852713178</v>
      </c>
      <c r="D40" s="16">
        <v>17.728682170542637</v>
      </c>
      <c r="E40" s="16">
        <v>83.286046511627902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5453-EC27-470B-9D7B-2FD4F7DD1031}">
  <dimension ref="B1:C22"/>
  <sheetViews>
    <sheetView topLeftCell="A2" workbookViewId="0">
      <selection activeCell="D4" sqref="D4"/>
    </sheetView>
  </sheetViews>
  <sheetFormatPr defaultRowHeight="15" x14ac:dyDescent="0.25"/>
  <cols>
    <col min="1" max="1" width="9.140625" style="22"/>
    <col min="2" max="2" width="13.140625" style="22" bestFit="1" customWidth="1"/>
    <col min="3" max="6" width="14.42578125" style="22" bestFit="1" customWidth="1"/>
    <col min="7" max="16384" width="9.140625" style="22"/>
  </cols>
  <sheetData>
    <row r="1" spans="2:3" x14ac:dyDescent="0.25">
      <c r="B1" s="28"/>
      <c r="C1" s="29"/>
    </row>
    <row r="2" spans="2:3" x14ac:dyDescent="0.25">
      <c r="B2" s="28"/>
      <c r="C2" s="29"/>
    </row>
    <row r="3" spans="2:3" x14ac:dyDescent="0.25">
      <c r="B3" s="24" t="s">
        <v>462</v>
      </c>
      <c r="C3" s="26" t="s">
        <v>469</v>
      </c>
    </row>
    <row r="4" spans="2:3" x14ac:dyDescent="0.25">
      <c r="B4" s="24" t="s">
        <v>0</v>
      </c>
      <c r="C4" s="26" t="s">
        <v>469</v>
      </c>
    </row>
    <row r="5" spans="2:3" x14ac:dyDescent="0.25">
      <c r="B5" s="28"/>
      <c r="C5" s="29"/>
    </row>
    <row r="6" spans="2:3" x14ac:dyDescent="0.25">
      <c r="B6" s="24" t="s">
        <v>466</v>
      </c>
      <c r="C6" s="26" t="s">
        <v>479</v>
      </c>
    </row>
    <row r="7" spans="2:3" x14ac:dyDescent="0.25">
      <c r="B7" s="25" t="s">
        <v>348</v>
      </c>
      <c r="C7" s="27">
        <v>291.45546218487397</v>
      </c>
    </row>
    <row r="8" spans="2:3" x14ac:dyDescent="0.25">
      <c r="B8" s="25" t="s">
        <v>355</v>
      </c>
      <c r="C8" s="27">
        <v>236.8</v>
      </c>
    </row>
    <row r="9" spans="2:3" x14ac:dyDescent="0.25">
      <c r="B9" s="25" t="s">
        <v>191</v>
      </c>
      <c r="C9" s="27">
        <v>229.04537815126051</v>
      </c>
    </row>
    <row r="10" spans="2:3" x14ac:dyDescent="0.25">
      <c r="B10" s="25" t="s">
        <v>140</v>
      </c>
      <c r="C10" s="27">
        <v>228.2</v>
      </c>
    </row>
    <row r="11" spans="2:3" x14ac:dyDescent="0.25">
      <c r="B11" s="25" t="s">
        <v>359</v>
      </c>
      <c r="C11" s="27">
        <v>222.8</v>
      </c>
    </row>
    <row r="12" spans="2:3" x14ac:dyDescent="0.25">
      <c r="B12" s="25" t="s">
        <v>62</v>
      </c>
      <c r="C12" s="27">
        <v>216.97983193277315</v>
      </c>
    </row>
    <row r="13" spans="2:3" x14ac:dyDescent="0.25">
      <c r="B13" s="25" t="s">
        <v>346</v>
      </c>
      <c r="C13" s="27">
        <v>209.4</v>
      </c>
    </row>
    <row r="14" spans="2:3" x14ac:dyDescent="0.25">
      <c r="B14" s="25" t="s">
        <v>363</v>
      </c>
      <c r="C14" s="27">
        <v>205.6</v>
      </c>
    </row>
    <row r="15" spans="2:3" x14ac:dyDescent="0.25">
      <c r="B15" s="25" t="s">
        <v>142</v>
      </c>
      <c r="C15" s="27">
        <v>199</v>
      </c>
    </row>
    <row r="16" spans="2:3" x14ac:dyDescent="0.25">
      <c r="B16" s="25" t="s">
        <v>366</v>
      </c>
      <c r="C16" s="27">
        <v>198.8</v>
      </c>
    </row>
    <row r="17" spans="2:3" x14ac:dyDescent="0.25">
      <c r="B17" s="25" t="s">
        <v>352</v>
      </c>
      <c r="C17" s="27">
        <v>194.8</v>
      </c>
    </row>
    <row r="18" spans="2:3" x14ac:dyDescent="0.25">
      <c r="B18" s="25" t="s">
        <v>290</v>
      </c>
      <c r="C18" s="27">
        <v>191.2</v>
      </c>
    </row>
    <row r="19" spans="2:3" x14ac:dyDescent="0.25">
      <c r="B19" s="25" t="s">
        <v>298</v>
      </c>
      <c r="C19" s="27">
        <v>189.99487179487181</v>
      </c>
    </row>
    <row r="20" spans="2:3" x14ac:dyDescent="0.25">
      <c r="B20" s="25" t="s">
        <v>385</v>
      </c>
      <c r="C20" s="27">
        <v>186.4638655462185</v>
      </c>
    </row>
    <row r="21" spans="2:3" x14ac:dyDescent="0.25">
      <c r="B21" s="25" t="s">
        <v>374</v>
      </c>
      <c r="C21" s="27">
        <v>176.6</v>
      </c>
    </row>
    <row r="22" spans="2:3" x14ac:dyDescent="0.25">
      <c r="B22" s="25" t="s">
        <v>467</v>
      </c>
      <c r="C22" s="27">
        <v>211.80929397399987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7A42-3364-4DE5-B0AB-D22B1F193538}">
  <dimension ref="H2:R3"/>
  <sheetViews>
    <sheetView zoomScale="82" workbookViewId="0">
      <selection activeCell="T3" sqref="T3"/>
    </sheetView>
  </sheetViews>
  <sheetFormatPr defaultRowHeight="15" x14ac:dyDescent="0.25"/>
  <cols>
    <col min="1" max="16384" width="9.140625" style="22"/>
  </cols>
  <sheetData>
    <row r="2" spans="8:18" ht="15" customHeight="1" x14ac:dyDescent="0.25">
      <c r="H2" s="60" t="s">
        <v>481</v>
      </c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8:18" x14ac:dyDescent="0.25">
      <c r="H3" s="63"/>
      <c r="I3" s="64"/>
      <c r="J3" s="64"/>
      <c r="K3" s="64"/>
      <c r="L3" s="64"/>
      <c r="M3" s="64"/>
      <c r="N3" s="64"/>
      <c r="O3" s="64"/>
      <c r="P3" s="64"/>
      <c r="Q3" s="64"/>
      <c r="R3" s="65"/>
    </row>
  </sheetData>
  <mergeCells count="1">
    <mergeCell ref="H2:R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6D55-402C-4626-AA3F-93C8A2ECCA92}">
  <dimension ref="A2:O20"/>
  <sheetViews>
    <sheetView tabSelected="1" workbookViewId="0"/>
  </sheetViews>
  <sheetFormatPr defaultRowHeight="15" x14ac:dyDescent="0.25"/>
  <cols>
    <col min="1" max="1" width="23.28515625" style="42" bestFit="1" customWidth="1"/>
    <col min="2" max="2" width="7.5703125" style="42" bestFit="1" customWidth="1"/>
    <col min="3" max="3" width="23.28515625" style="42" bestFit="1" customWidth="1"/>
    <col min="4" max="4" width="8.5703125" style="42" bestFit="1" customWidth="1"/>
    <col min="5" max="5" width="23.28515625" style="42" bestFit="1" customWidth="1"/>
    <col min="6" max="6" width="9.5703125" style="42" bestFit="1" customWidth="1"/>
    <col min="7" max="7" width="23.28515625" style="42" bestFit="1" customWidth="1"/>
    <col min="8" max="8" width="8.5703125" style="42" bestFit="1" customWidth="1"/>
    <col min="9" max="9" width="23.28515625" style="42" bestFit="1" customWidth="1"/>
    <col min="10" max="10" width="8.5703125" style="42" bestFit="1" customWidth="1"/>
    <col min="11" max="11" width="23.28515625" style="42" bestFit="1" customWidth="1"/>
    <col min="12" max="12" width="9.5703125" style="42" bestFit="1" customWidth="1"/>
    <col min="13" max="13" width="23.28515625" style="42" bestFit="1" customWidth="1"/>
    <col min="14" max="14" width="9.5703125" style="42" bestFit="1" customWidth="1"/>
    <col min="15" max="16384" width="9.140625" style="42"/>
  </cols>
  <sheetData>
    <row r="2" spans="1:15" ht="15.75" thickBot="1" x14ac:dyDescent="0.3"/>
    <row r="3" spans="1:15" x14ac:dyDescent="0.25">
      <c r="A3" s="77" t="s">
        <v>470</v>
      </c>
      <c r="B3" s="78"/>
      <c r="C3" s="77" t="s">
        <v>471</v>
      </c>
      <c r="D3" s="78"/>
      <c r="E3" s="77" t="s">
        <v>472</v>
      </c>
      <c r="F3" s="78"/>
      <c r="G3" s="77" t="s">
        <v>473</v>
      </c>
      <c r="H3" s="78"/>
      <c r="I3" s="77" t="s">
        <v>474</v>
      </c>
      <c r="J3" s="78"/>
      <c r="K3" s="77" t="s">
        <v>475</v>
      </c>
      <c r="L3" s="78"/>
      <c r="M3" s="77" t="s">
        <v>434</v>
      </c>
      <c r="N3" s="78"/>
      <c r="O3" s="81"/>
    </row>
    <row r="4" spans="1:15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5" x14ac:dyDescent="0.25">
      <c r="A5" s="79" t="s">
        <v>482</v>
      </c>
      <c r="B5" s="80">
        <v>7.5643410852713178</v>
      </c>
      <c r="C5" s="79" t="s">
        <v>482</v>
      </c>
      <c r="D5" s="80">
        <v>17.728682170542637</v>
      </c>
      <c r="E5" s="79" t="s">
        <v>482</v>
      </c>
      <c r="F5" s="80">
        <v>83.286046511627902</v>
      </c>
      <c r="G5" s="79" t="s">
        <v>482</v>
      </c>
      <c r="H5" s="80">
        <v>9.4545915324985081</v>
      </c>
      <c r="I5" s="79" t="s">
        <v>482</v>
      </c>
      <c r="J5" s="80">
        <v>22.145801033591706</v>
      </c>
      <c r="K5" s="79" t="s">
        <v>482</v>
      </c>
      <c r="L5" s="80">
        <v>97.813626106375779</v>
      </c>
      <c r="M5" s="79" t="s">
        <v>482</v>
      </c>
      <c r="N5" s="80">
        <v>97.892114478468827</v>
      </c>
    </row>
    <row r="6" spans="1:15" x14ac:dyDescent="0.25">
      <c r="A6" s="79" t="s">
        <v>480</v>
      </c>
      <c r="B6" s="80">
        <v>0.2163214723421521</v>
      </c>
      <c r="C6" s="79" t="s">
        <v>480</v>
      </c>
      <c r="D6" s="80">
        <v>0.40120355760336435</v>
      </c>
      <c r="E6" s="79" t="s">
        <v>480</v>
      </c>
      <c r="F6" s="80">
        <v>1.6807069347464161</v>
      </c>
      <c r="G6" s="79" t="s">
        <v>480</v>
      </c>
      <c r="H6" s="80">
        <v>0.27028024559092784</v>
      </c>
      <c r="I6" s="79" t="s">
        <v>480</v>
      </c>
      <c r="J6" s="80">
        <v>0.50041726050334245</v>
      </c>
      <c r="K6" s="79" t="s">
        <v>480</v>
      </c>
      <c r="L6" s="80">
        <v>1.8482173196470255</v>
      </c>
      <c r="M6" s="79" t="s">
        <v>480</v>
      </c>
      <c r="N6" s="80">
        <v>1.8454085096158117</v>
      </c>
    </row>
    <row r="7" spans="1:15" x14ac:dyDescent="0.25">
      <c r="A7" s="79" t="s">
        <v>483</v>
      </c>
      <c r="B7" s="80">
        <v>6</v>
      </c>
      <c r="C7" s="79" t="s">
        <v>483</v>
      </c>
      <c r="D7" s="80">
        <v>15</v>
      </c>
      <c r="E7" s="79" t="s">
        <v>483</v>
      </c>
      <c r="F7" s="80">
        <v>79</v>
      </c>
      <c r="G7" s="79" t="s">
        <v>483</v>
      </c>
      <c r="H7" s="80">
        <v>7.5</v>
      </c>
      <c r="I7" s="79" t="s">
        <v>483</v>
      </c>
      <c r="J7" s="80">
        <v>18.75</v>
      </c>
      <c r="K7" s="79" t="s">
        <v>483</v>
      </c>
      <c r="L7" s="80">
        <v>98.743589743589752</v>
      </c>
      <c r="M7" s="79" t="s">
        <v>483</v>
      </c>
      <c r="N7" s="80">
        <v>98.743589743589752</v>
      </c>
    </row>
    <row r="8" spans="1:15" x14ac:dyDescent="0.25">
      <c r="A8" s="79" t="s">
        <v>484</v>
      </c>
      <c r="B8" s="80">
        <v>0</v>
      </c>
      <c r="C8" s="79" t="s">
        <v>484</v>
      </c>
      <c r="D8" s="80">
        <v>0</v>
      </c>
      <c r="E8" s="79" t="s">
        <v>484</v>
      </c>
      <c r="F8" s="80">
        <v>0</v>
      </c>
      <c r="G8" s="79" t="s">
        <v>484</v>
      </c>
      <c r="H8" s="80">
        <v>0</v>
      </c>
      <c r="I8" s="79" t="s">
        <v>484</v>
      </c>
      <c r="J8" s="80">
        <v>0</v>
      </c>
      <c r="K8" s="79" t="s">
        <v>484</v>
      </c>
      <c r="L8" s="80">
        <v>0</v>
      </c>
      <c r="M8" s="79" t="s">
        <v>484</v>
      </c>
      <c r="N8" s="80">
        <v>0</v>
      </c>
    </row>
    <row r="9" spans="1:15" x14ac:dyDescent="0.25">
      <c r="A9" s="79" t="s">
        <v>485</v>
      </c>
      <c r="B9" s="80">
        <v>7.7695253021788044</v>
      </c>
      <c r="C9" s="79" t="s">
        <v>485</v>
      </c>
      <c r="D9" s="80">
        <v>14.409855657755179</v>
      </c>
      <c r="E9" s="79" t="s">
        <v>485</v>
      </c>
      <c r="F9" s="80">
        <v>60.365228258087903</v>
      </c>
      <c r="G9" s="79" t="s">
        <v>485</v>
      </c>
      <c r="H9" s="80">
        <v>9.7075393582582503</v>
      </c>
      <c r="I9" s="79" t="s">
        <v>485</v>
      </c>
      <c r="J9" s="80">
        <v>17.973271562141225</v>
      </c>
      <c r="K9" s="79" t="s">
        <v>485</v>
      </c>
      <c r="L9" s="80">
        <v>66.381626721780279</v>
      </c>
      <c r="M9" s="79" t="s">
        <v>485</v>
      </c>
      <c r="N9" s="80">
        <v>66.280743899699573</v>
      </c>
    </row>
    <row r="10" spans="1:15" x14ac:dyDescent="0.25">
      <c r="A10" s="79" t="s">
        <v>486</v>
      </c>
      <c r="B10" s="80">
        <v>60.365523421196649</v>
      </c>
      <c r="C10" s="79" t="s">
        <v>486</v>
      </c>
      <c r="D10" s="80">
        <v>207.64394007733895</v>
      </c>
      <c r="E10" s="79" t="s">
        <v>486</v>
      </c>
      <c r="F10" s="80">
        <v>3643.9607826510546</v>
      </c>
      <c r="G10" s="79" t="s">
        <v>486</v>
      </c>
      <c r="H10" s="80">
        <v>94.236320392132995</v>
      </c>
      <c r="I10" s="79" t="s">
        <v>486</v>
      </c>
      <c r="J10" s="80">
        <v>323.03849064647449</v>
      </c>
      <c r="K10" s="79" t="s">
        <v>486</v>
      </c>
      <c r="L10" s="80">
        <v>4406.5203662297745</v>
      </c>
      <c r="M10" s="79" t="s">
        <v>486</v>
      </c>
      <c r="N10" s="80">
        <v>4393.1370118975628</v>
      </c>
    </row>
    <row r="11" spans="1:15" x14ac:dyDescent="0.25">
      <c r="A11" s="79" t="s">
        <v>487</v>
      </c>
      <c r="B11" s="80">
        <v>7.9174151649423532</v>
      </c>
      <c r="C11" s="79" t="s">
        <v>487</v>
      </c>
      <c r="D11" s="80">
        <v>1.689636038532099</v>
      </c>
      <c r="E11" s="79" t="s">
        <v>487</v>
      </c>
      <c r="F11" s="80">
        <v>0.74553175223487944</v>
      </c>
      <c r="G11" s="79" t="s">
        <v>487</v>
      </c>
      <c r="H11" s="80">
        <v>7.8848704923146222</v>
      </c>
      <c r="I11" s="79" t="s">
        <v>487</v>
      </c>
      <c r="J11" s="80">
        <v>1.6412605068477375</v>
      </c>
      <c r="K11" s="79" t="s">
        <v>487</v>
      </c>
      <c r="L11" s="80">
        <v>0.21345116901695116</v>
      </c>
      <c r="M11" s="79" t="s">
        <v>487</v>
      </c>
      <c r="N11" s="80">
        <v>0.2207897836004542</v>
      </c>
    </row>
    <row r="12" spans="1:15" x14ac:dyDescent="0.25">
      <c r="A12" s="79" t="s">
        <v>488</v>
      </c>
      <c r="B12" s="80">
        <v>2.1015825206981478</v>
      </c>
      <c r="C12" s="79" t="s">
        <v>488</v>
      </c>
      <c r="D12" s="80">
        <v>1.0742667043668994</v>
      </c>
      <c r="E12" s="79" t="s">
        <v>488</v>
      </c>
      <c r="F12" s="80">
        <v>0.70275864834525104</v>
      </c>
      <c r="G12" s="79" t="s">
        <v>488</v>
      </c>
      <c r="H12" s="80">
        <v>2.0974631024522927</v>
      </c>
      <c r="I12" s="79" t="s">
        <v>488</v>
      </c>
      <c r="J12" s="80">
        <v>1.0640373598201249</v>
      </c>
      <c r="K12" s="79" t="s">
        <v>488</v>
      </c>
      <c r="L12" s="80">
        <v>0.41297536061654527</v>
      </c>
      <c r="M12" s="79" t="s">
        <v>488</v>
      </c>
      <c r="N12" s="80">
        <v>0.41722634870607306</v>
      </c>
    </row>
    <row r="13" spans="1:15" x14ac:dyDescent="0.25">
      <c r="A13" s="79" t="s">
        <v>489</v>
      </c>
      <c r="B13" s="80">
        <v>74</v>
      </c>
      <c r="C13" s="79" t="s">
        <v>489</v>
      </c>
      <c r="D13" s="80">
        <v>87</v>
      </c>
      <c r="E13" s="79" t="s">
        <v>489</v>
      </c>
      <c r="F13" s="80">
        <v>329</v>
      </c>
      <c r="G13" s="79" t="s">
        <v>489</v>
      </c>
      <c r="H13" s="80">
        <v>92.461538461538453</v>
      </c>
      <c r="I13" s="79" t="s">
        <v>489</v>
      </c>
      <c r="J13" s="80">
        <v>107</v>
      </c>
      <c r="K13" s="79" t="s">
        <v>489</v>
      </c>
      <c r="L13" s="80">
        <v>340.93277310924373</v>
      </c>
      <c r="M13" s="79" t="s">
        <v>489</v>
      </c>
      <c r="N13" s="80">
        <v>340.93277310924373</v>
      </c>
    </row>
    <row r="14" spans="1:15" x14ac:dyDescent="0.25">
      <c r="A14" s="79" t="s">
        <v>490</v>
      </c>
      <c r="B14" s="80">
        <v>0</v>
      </c>
      <c r="C14" s="79" t="s">
        <v>490</v>
      </c>
      <c r="D14" s="80">
        <v>0</v>
      </c>
      <c r="E14" s="79" t="s">
        <v>490</v>
      </c>
      <c r="F14" s="80">
        <v>0</v>
      </c>
      <c r="G14" s="79" t="s">
        <v>490</v>
      </c>
      <c r="H14" s="80">
        <v>0</v>
      </c>
      <c r="I14" s="79" t="s">
        <v>490</v>
      </c>
      <c r="J14" s="80">
        <v>0</v>
      </c>
      <c r="K14" s="79" t="s">
        <v>490</v>
      </c>
      <c r="L14" s="80">
        <v>0</v>
      </c>
      <c r="M14" s="79" t="s">
        <v>490</v>
      </c>
      <c r="N14" s="80">
        <v>0</v>
      </c>
    </row>
    <row r="15" spans="1:15" x14ac:dyDescent="0.25">
      <c r="A15" s="79" t="s">
        <v>491</v>
      </c>
      <c r="B15" s="80">
        <v>74</v>
      </c>
      <c r="C15" s="79" t="s">
        <v>491</v>
      </c>
      <c r="D15" s="80">
        <v>87</v>
      </c>
      <c r="E15" s="79" t="s">
        <v>491</v>
      </c>
      <c r="F15" s="80">
        <v>329</v>
      </c>
      <c r="G15" s="79" t="s">
        <v>491</v>
      </c>
      <c r="H15" s="80">
        <v>92.461538461538453</v>
      </c>
      <c r="I15" s="79" t="s">
        <v>491</v>
      </c>
      <c r="J15" s="80">
        <v>107</v>
      </c>
      <c r="K15" s="79" t="s">
        <v>491</v>
      </c>
      <c r="L15" s="80">
        <v>340.93277310924373</v>
      </c>
      <c r="M15" s="79" t="s">
        <v>491</v>
      </c>
      <c r="N15" s="80">
        <v>340.93277310924373</v>
      </c>
    </row>
    <row r="16" spans="1:15" x14ac:dyDescent="0.25">
      <c r="A16" s="79" t="s">
        <v>492</v>
      </c>
      <c r="B16" s="80">
        <v>9758</v>
      </c>
      <c r="C16" s="79" t="s">
        <v>492</v>
      </c>
      <c r="D16" s="80">
        <v>22870</v>
      </c>
      <c r="E16" s="79" t="s">
        <v>492</v>
      </c>
      <c r="F16" s="80">
        <v>107439</v>
      </c>
      <c r="G16" s="79" t="s">
        <v>492</v>
      </c>
      <c r="H16" s="80">
        <v>12196.423076923074</v>
      </c>
      <c r="I16" s="79" t="s">
        <v>492</v>
      </c>
      <c r="J16" s="80">
        <v>28568.083333333299</v>
      </c>
      <c r="K16" s="79" t="s">
        <v>492</v>
      </c>
      <c r="L16" s="80">
        <v>126179.57767722476</v>
      </c>
      <c r="M16" s="79" t="s">
        <v>492</v>
      </c>
      <c r="N16" s="80">
        <v>126280.82767722478</v>
      </c>
    </row>
    <row r="17" spans="1:14" x14ac:dyDescent="0.25">
      <c r="A17" s="79" t="s">
        <v>493</v>
      </c>
      <c r="B17" s="80">
        <v>1290</v>
      </c>
      <c r="C17" s="79" t="s">
        <v>493</v>
      </c>
      <c r="D17" s="80">
        <v>1290</v>
      </c>
      <c r="E17" s="79" t="s">
        <v>493</v>
      </c>
      <c r="F17" s="80">
        <v>1290</v>
      </c>
      <c r="G17" s="79" t="s">
        <v>493</v>
      </c>
      <c r="H17" s="80">
        <v>1290</v>
      </c>
      <c r="I17" s="79" t="s">
        <v>493</v>
      </c>
      <c r="J17" s="80">
        <v>1290</v>
      </c>
      <c r="K17" s="79" t="s">
        <v>493</v>
      </c>
      <c r="L17" s="80">
        <v>1290</v>
      </c>
      <c r="M17" s="79" t="s">
        <v>493</v>
      </c>
      <c r="N17" s="80">
        <v>1290</v>
      </c>
    </row>
    <row r="18" spans="1:14" x14ac:dyDescent="0.25">
      <c r="A18" s="79" t="s">
        <v>494</v>
      </c>
      <c r="B18" s="80">
        <v>74</v>
      </c>
      <c r="C18" s="79" t="s">
        <v>494</v>
      </c>
      <c r="D18" s="80">
        <v>87</v>
      </c>
      <c r="E18" s="79" t="s">
        <v>494</v>
      </c>
      <c r="F18" s="80">
        <v>329</v>
      </c>
      <c r="G18" s="79" t="s">
        <v>494</v>
      </c>
      <c r="H18" s="80">
        <v>92.461538461538453</v>
      </c>
      <c r="I18" s="79" t="s">
        <v>494</v>
      </c>
      <c r="J18" s="80">
        <v>107</v>
      </c>
      <c r="K18" s="79" t="s">
        <v>494</v>
      </c>
      <c r="L18" s="80">
        <v>340.93277310924373</v>
      </c>
      <c r="M18" s="79" t="s">
        <v>494</v>
      </c>
      <c r="N18" s="80">
        <v>340.93277310924373</v>
      </c>
    </row>
    <row r="19" spans="1:14" x14ac:dyDescent="0.25">
      <c r="A19" s="79" t="s">
        <v>495</v>
      </c>
      <c r="B19" s="80">
        <v>0</v>
      </c>
      <c r="C19" s="79" t="s">
        <v>495</v>
      </c>
      <c r="D19" s="80">
        <v>0</v>
      </c>
      <c r="E19" s="79" t="s">
        <v>495</v>
      </c>
      <c r="F19" s="80">
        <v>0</v>
      </c>
      <c r="G19" s="79" t="s">
        <v>495</v>
      </c>
      <c r="H19" s="80">
        <v>0</v>
      </c>
      <c r="I19" s="79" t="s">
        <v>495</v>
      </c>
      <c r="J19" s="80">
        <v>0</v>
      </c>
      <c r="K19" s="79" t="s">
        <v>495</v>
      </c>
      <c r="L19" s="80">
        <v>0</v>
      </c>
      <c r="M19" s="79" t="s">
        <v>495</v>
      </c>
      <c r="N19" s="80">
        <v>0</v>
      </c>
    </row>
    <row r="20" spans="1:14" x14ac:dyDescent="0.25">
      <c r="A20" s="79" t="s">
        <v>496</v>
      </c>
      <c r="B20" s="80">
        <v>0.42438077991072121</v>
      </c>
      <c r="C20" s="79" t="s">
        <v>496</v>
      </c>
      <c r="D20" s="80">
        <v>0.7870835790603784</v>
      </c>
      <c r="E20" s="79" t="s">
        <v>496</v>
      </c>
      <c r="F20" s="80">
        <v>3.2972210851121178</v>
      </c>
      <c r="G20" s="79" t="s">
        <v>496</v>
      </c>
      <c r="H20" s="80">
        <v>0.53023742939821239</v>
      </c>
      <c r="I20" s="79" t="s">
        <v>496</v>
      </c>
      <c r="J20" s="80">
        <v>0.98172162473680336</v>
      </c>
      <c r="K20" s="79" t="s">
        <v>496</v>
      </c>
      <c r="L20" s="80">
        <v>3.6258439768555073</v>
      </c>
      <c r="M20" s="79" t="s">
        <v>496</v>
      </c>
      <c r="N20" s="80">
        <v>3.6203336362556513</v>
      </c>
    </row>
  </sheetData>
  <mergeCells count="7">
    <mergeCell ref="M3:N3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5185-079D-43CD-B984-9AAAFA907DE1}">
  <dimension ref="A1:Q260"/>
  <sheetViews>
    <sheetView workbookViewId="0">
      <selection activeCell="O1" sqref="O1:Q1"/>
    </sheetView>
  </sheetViews>
  <sheetFormatPr defaultRowHeight="15" x14ac:dyDescent="0.25"/>
  <cols>
    <col min="1" max="1" width="17.7109375" bestFit="1" customWidth="1"/>
    <col min="2" max="2" width="21.7109375" bestFit="1" customWidth="1"/>
    <col min="3" max="3" width="12.85546875" bestFit="1" customWidth="1"/>
    <col min="4" max="4" width="13.42578125" bestFit="1" customWidth="1"/>
    <col min="5" max="6" width="14" bestFit="1" customWidth="1"/>
    <col min="7" max="7" width="14.42578125" bestFit="1" customWidth="1"/>
    <col min="8" max="8" width="15" bestFit="1" customWidth="1"/>
    <col min="9" max="9" width="14" bestFit="1" customWidth="1"/>
    <col min="10" max="10" width="14.42578125" bestFit="1" customWidth="1"/>
    <col min="11" max="11" width="15" bestFit="1" customWidth="1"/>
    <col min="12" max="12" width="14" bestFit="1" customWidth="1"/>
    <col min="13" max="13" width="14.42578125" bestFit="1" customWidth="1"/>
    <col min="14" max="14" width="16" bestFit="1" customWidth="1"/>
    <col min="15" max="15" width="15" bestFit="1" customWidth="1"/>
    <col min="16" max="16" width="15.42578125" bestFit="1" customWidth="1"/>
    <col min="17" max="17" width="16" bestFit="1" customWidth="1"/>
  </cols>
  <sheetData>
    <row r="1" spans="1:17" x14ac:dyDescent="0.25">
      <c r="C1" s="55">
        <v>2011</v>
      </c>
      <c r="D1" s="55"/>
      <c r="E1" s="55"/>
      <c r="F1" s="55">
        <v>2012</v>
      </c>
      <c r="G1" s="55"/>
      <c r="H1" s="55"/>
      <c r="I1" s="55">
        <v>2013</v>
      </c>
      <c r="J1" s="55"/>
      <c r="K1" s="55"/>
      <c r="L1" s="55">
        <v>2014</v>
      </c>
      <c r="M1" s="55"/>
      <c r="N1" s="55"/>
      <c r="O1" s="55">
        <v>2015</v>
      </c>
      <c r="P1" s="55"/>
      <c r="Q1" s="55"/>
    </row>
    <row r="2" spans="1:17" x14ac:dyDescent="0.25">
      <c r="A2" s="1" t="s">
        <v>0</v>
      </c>
      <c r="B2" s="1" t="s">
        <v>1</v>
      </c>
      <c r="C2" s="1" t="s">
        <v>416</v>
      </c>
      <c r="D2" s="1" t="s">
        <v>417</v>
      </c>
      <c r="E2" s="1" t="s">
        <v>418</v>
      </c>
      <c r="F2" s="1" t="s">
        <v>419</v>
      </c>
      <c r="G2" s="1" t="s">
        <v>420</v>
      </c>
      <c r="H2" s="1" t="s">
        <v>421</v>
      </c>
      <c r="I2" s="1" t="s">
        <v>422</v>
      </c>
      <c r="J2" s="1" t="s">
        <v>423</v>
      </c>
      <c r="K2" s="1" t="s">
        <v>424</v>
      </c>
      <c r="L2" s="1" t="s">
        <v>425</v>
      </c>
      <c r="M2" s="1" t="s">
        <v>426</v>
      </c>
      <c r="N2" s="1" t="s">
        <v>427</v>
      </c>
      <c r="O2" s="1" t="s">
        <v>428</v>
      </c>
      <c r="P2" s="1" t="s">
        <v>429</v>
      </c>
      <c r="Q2" s="1" t="s">
        <v>430</v>
      </c>
    </row>
    <row r="3" spans="1:17" x14ac:dyDescent="0.25">
      <c r="A3" t="s">
        <v>7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>
        <v>13</v>
      </c>
      <c r="K3">
        <v>70</v>
      </c>
      <c r="L3">
        <v>5</v>
      </c>
      <c r="M3">
        <v>10</v>
      </c>
      <c r="N3">
        <v>76</v>
      </c>
      <c r="O3">
        <v>5</v>
      </c>
      <c r="P3">
        <v>11</v>
      </c>
      <c r="Q3">
        <v>88</v>
      </c>
    </row>
    <row r="4" spans="1:17" x14ac:dyDescent="0.25">
      <c r="A4" t="s">
        <v>7</v>
      </c>
      <c r="B4" t="s">
        <v>9</v>
      </c>
      <c r="C4">
        <v>4</v>
      </c>
      <c r="D4">
        <v>9</v>
      </c>
      <c r="E4">
        <v>39</v>
      </c>
      <c r="F4">
        <v>4</v>
      </c>
      <c r="G4">
        <v>9</v>
      </c>
      <c r="H4">
        <v>40</v>
      </c>
      <c r="I4">
        <v>4</v>
      </c>
      <c r="J4">
        <v>9</v>
      </c>
      <c r="K4">
        <v>51</v>
      </c>
      <c r="L4">
        <v>5</v>
      </c>
      <c r="M4">
        <v>12</v>
      </c>
      <c r="N4">
        <v>65</v>
      </c>
      <c r="O4">
        <v>5</v>
      </c>
      <c r="P4">
        <v>13</v>
      </c>
      <c r="Q4">
        <v>67</v>
      </c>
    </row>
    <row r="5" spans="1:17" x14ac:dyDescent="0.25">
      <c r="A5" t="s">
        <v>7</v>
      </c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>
        <v>15</v>
      </c>
      <c r="K5">
        <v>115</v>
      </c>
      <c r="L5">
        <v>0</v>
      </c>
      <c r="M5">
        <v>0</v>
      </c>
      <c r="N5">
        <v>121</v>
      </c>
      <c r="O5">
        <v>5</v>
      </c>
      <c r="P5">
        <v>23</v>
      </c>
      <c r="Q5">
        <v>77</v>
      </c>
    </row>
    <row r="6" spans="1:17" x14ac:dyDescent="0.25">
      <c r="A6" t="s">
        <v>7</v>
      </c>
      <c r="B6" t="s">
        <v>11</v>
      </c>
      <c r="C6">
        <v>4</v>
      </c>
      <c r="D6">
        <v>10</v>
      </c>
      <c r="E6">
        <v>74</v>
      </c>
      <c r="F6">
        <v>5</v>
      </c>
      <c r="G6">
        <v>11</v>
      </c>
      <c r="H6">
        <v>75</v>
      </c>
      <c r="I6">
        <v>4</v>
      </c>
      <c r="J6">
        <v>17</v>
      </c>
      <c r="K6">
        <v>75</v>
      </c>
      <c r="L6">
        <v>5</v>
      </c>
      <c r="M6">
        <v>23</v>
      </c>
      <c r="N6">
        <v>79</v>
      </c>
      <c r="O6">
        <v>5</v>
      </c>
      <c r="P6">
        <v>26</v>
      </c>
      <c r="Q6">
        <v>100</v>
      </c>
    </row>
    <row r="7" spans="1:17" x14ac:dyDescent="0.25">
      <c r="A7" t="s">
        <v>7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10</v>
      </c>
      <c r="K7">
        <v>70</v>
      </c>
      <c r="L7">
        <v>4</v>
      </c>
      <c r="M7">
        <v>10</v>
      </c>
      <c r="N7">
        <v>78</v>
      </c>
      <c r="O7">
        <v>5</v>
      </c>
      <c r="P7">
        <v>11</v>
      </c>
      <c r="Q7">
        <v>70</v>
      </c>
    </row>
    <row r="8" spans="1:17" x14ac:dyDescent="0.25">
      <c r="A8" t="s">
        <v>7</v>
      </c>
      <c r="B8" t="s">
        <v>14</v>
      </c>
      <c r="C8">
        <v>4</v>
      </c>
      <c r="D8">
        <v>9</v>
      </c>
      <c r="E8">
        <v>59</v>
      </c>
      <c r="F8">
        <v>0</v>
      </c>
      <c r="G8">
        <v>0</v>
      </c>
      <c r="H8">
        <v>58</v>
      </c>
      <c r="I8">
        <v>13</v>
      </c>
      <c r="J8">
        <v>19</v>
      </c>
      <c r="K8">
        <v>59</v>
      </c>
      <c r="L8">
        <v>12</v>
      </c>
      <c r="M8">
        <v>21</v>
      </c>
      <c r="N8">
        <v>56</v>
      </c>
      <c r="O8">
        <v>8</v>
      </c>
      <c r="P8">
        <v>19</v>
      </c>
      <c r="Q8">
        <v>62</v>
      </c>
    </row>
    <row r="9" spans="1:17" x14ac:dyDescent="0.25">
      <c r="A9" t="s">
        <v>7</v>
      </c>
      <c r="B9" t="s">
        <v>16</v>
      </c>
      <c r="C9">
        <v>4</v>
      </c>
      <c r="D9">
        <v>9</v>
      </c>
      <c r="E9">
        <v>82</v>
      </c>
      <c r="F9">
        <v>4</v>
      </c>
      <c r="G9">
        <v>9</v>
      </c>
      <c r="H9">
        <v>74</v>
      </c>
      <c r="I9">
        <v>4</v>
      </c>
      <c r="J9">
        <v>10</v>
      </c>
      <c r="K9">
        <v>76</v>
      </c>
      <c r="L9">
        <v>4</v>
      </c>
      <c r="M9">
        <v>10</v>
      </c>
      <c r="N9">
        <v>77</v>
      </c>
      <c r="O9">
        <v>5</v>
      </c>
      <c r="P9">
        <v>10</v>
      </c>
      <c r="Q9">
        <v>82</v>
      </c>
    </row>
    <row r="10" spans="1:17" x14ac:dyDescent="0.25">
      <c r="A10" t="s">
        <v>7</v>
      </c>
      <c r="B10" t="s">
        <v>18</v>
      </c>
      <c r="C10">
        <v>4</v>
      </c>
      <c r="D10">
        <v>10</v>
      </c>
      <c r="E10">
        <v>63</v>
      </c>
      <c r="F10">
        <v>5</v>
      </c>
      <c r="G10">
        <v>11</v>
      </c>
      <c r="H10">
        <v>62</v>
      </c>
      <c r="I10">
        <v>5</v>
      </c>
      <c r="J10">
        <v>17</v>
      </c>
      <c r="K10">
        <v>62</v>
      </c>
      <c r="L10">
        <v>5</v>
      </c>
      <c r="M10">
        <v>21</v>
      </c>
      <c r="N10">
        <v>63</v>
      </c>
      <c r="O10">
        <v>5</v>
      </c>
      <c r="P10">
        <v>28</v>
      </c>
      <c r="Q10">
        <v>66</v>
      </c>
    </row>
    <row r="11" spans="1:17" x14ac:dyDescent="0.25">
      <c r="A11" t="s">
        <v>7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11</v>
      </c>
      <c r="J11">
        <v>17</v>
      </c>
      <c r="K11">
        <v>68</v>
      </c>
      <c r="L11">
        <v>11</v>
      </c>
      <c r="M11">
        <v>18</v>
      </c>
      <c r="N11">
        <v>64</v>
      </c>
      <c r="O11">
        <v>7</v>
      </c>
      <c r="P11">
        <v>18</v>
      </c>
      <c r="Q11">
        <v>62</v>
      </c>
    </row>
    <row r="12" spans="1:17" x14ac:dyDescent="0.25">
      <c r="A12" t="s">
        <v>7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16</v>
      </c>
      <c r="K12">
        <v>76</v>
      </c>
      <c r="L12">
        <v>14</v>
      </c>
      <c r="M12">
        <v>22</v>
      </c>
      <c r="N12">
        <v>69</v>
      </c>
      <c r="O12">
        <v>10</v>
      </c>
      <c r="P12">
        <v>22</v>
      </c>
      <c r="Q12">
        <v>73</v>
      </c>
    </row>
    <row r="13" spans="1:17" x14ac:dyDescent="0.25">
      <c r="A13" t="s">
        <v>7</v>
      </c>
      <c r="B13" t="s">
        <v>22</v>
      </c>
      <c r="C13">
        <v>4</v>
      </c>
      <c r="D13">
        <v>9</v>
      </c>
      <c r="E13">
        <v>37</v>
      </c>
      <c r="F13">
        <v>4</v>
      </c>
      <c r="G13">
        <v>9</v>
      </c>
      <c r="H13">
        <v>37</v>
      </c>
      <c r="I13">
        <v>4</v>
      </c>
      <c r="J13">
        <v>9</v>
      </c>
      <c r="K13">
        <v>44</v>
      </c>
      <c r="L13">
        <v>0</v>
      </c>
      <c r="M13">
        <v>0</v>
      </c>
      <c r="N13">
        <v>0</v>
      </c>
      <c r="O13">
        <v>5</v>
      </c>
      <c r="P13">
        <v>11</v>
      </c>
      <c r="Q13">
        <v>62</v>
      </c>
    </row>
    <row r="14" spans="1:17" x14ac:dyDescent="0.25">
      <c r="A14" t="s">
        <v>7</v>
      </c>
      <c r="B14" t="s">
        <v>23</v>
      </c>
      <c r="C14">
        <v>6</v>
      </c>
      <c r="D14">
        <v>11</v>
      </c>
      <c r="E14">
        <v>90</v>
      </c>
      <c r="F14">
        <v>6</v>
      </c>
      <c r="G14">
        <v>12</v>
      </c>
      <c r="H14">
        <v>97</v>
      </c>
      <c r="I14">
        <v>5</v>
      </c>
      <c r="J14">
        <v>19</v>
      </c>
      <c r="K14">
        <v>104</v>
      </c>
      <c r="L14">
        <v>5</v>
      </c>
      <c r="M14">
        <v>24</v>
      </c>
      <c r="N14">
        <v>100</v>
      </c>
      <c r="O14">
        <v>6</v>
      </c>
      <c r="P14">
        <v>37</v>
      </c>
      <c r="Q14">
        <v>110</v>
      </c>
    </row>
    <row r="15" spans="1:17" x14ac:dyDescent="0.25">
      <c r="A15" t="s">
        <v>7</v>
      </c>
      <c r="B15" t="s">
        <v>25</v>
      </c>
      <c r="C15">
        <v>13</v>
      </c>
      <c r="D15">
        <v>20</v>
      </c>
      <c r="E15">
        <v>80</v>
      </c>
      <c r="F15">
        <v>12</v>
      </c>
      <c r="G15">
        <v>13</v>
      </c>
      <c r="H15">
        <v>65</v>
      </c>
      <c r="I15">
        <v>13</v>
      </c>
      <c r="J15">
        <v>18</v>
      </c>
      <c r="K15">
        <v>67</v>
      </c>
      <c r="L15">
        <v>13</v>
      </c>
      <c r="M15">
        <v>20</v>
      </c>
      <c r="N15">
        <v>64</v>
      </c>
      <c r="O15">
        <v>9</v>
      </c>
      <c r="P15">
        <v>19</v>
      </c>
      <c r="Q15">
        <v>61</v>
      </c>
    </row>
    <row r="16" spans="1:17" x14ac:dyDescent="0.25">
      <c r="A16" t="s">
        <v>7</v>
      </c>
      <c r="B16" t="s">
        <v>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5</v>
      </c>
      <c r="N16">
        <v>75</v>
      </c>
      <c r="O16">
        <v>4</v>
      </c>
      <c r="P16">
        <v>7</v>
      </c>
      <c r="Q16">
        <v>91</v>
      </c>
    </row>
    <row r="17" spans="1:17" x14ac:dyDescent="0.25">
      <c r="A17" t="s">
        <v>29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5</v>
      </c>
      <c r="N17">
        <v>64</v>
      </c>
      <c r="O17">
        <v>4</v>
      </c>
      <c r="P17">
        <v>4</v>
      </c>
      <c r="Q17">
        <v>70</v>
      </c>
    </row>
    <row r="18" spans="1:17" x14ac:dyDescent="0.25">
      <c r="A18" t="s">
        <v>29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</v>
      </c>
      <c r="J18">
        <v>14</v>
      </c>
      <c r="K18">
        <v>45</v>
      </c>
      <c r="L18">
        <v>7</v>
      </c>
      <c r="M18">
        <v>13</v>
      </c>
      <c r="N18">
        <v>50</v>
      </c>
      <c r="O18">
        <v>7</v>
      </c>
      <c r="P18">
        <v>14</v>
      </c>
      <c r="Q18">
        <v>46</v>
      </c>
    </row>
    <row r="19" spans="1:17" x14ac:dyDescent="0.25">
      <c r="A19" t="s">
        <v>32</v>
      </c>
      <c r="B19" t="s">
        <v>33</v>
      </c>
      <c r="C19">
        <v>6</v>
      </c>
      <c r="D19">
        <v>13</v>
      </c>
      <c r="E19">
        <v>53</v>
      </c>
      <c r="F19">
        <v>0</v>
      </c>
      <c r="G19">
        <v>0</v>
      </c>
      <c r="H19">
        <v>0</v>
      </c>
      <c r="I19">
        <v>6</v>
      </c>
      <c r="J19">
        <v>14</v>
      </c>
      <c r="K19">
        <v>98</v>
      </c>
      <c r="L19">
        <v>6</v>
      </c>
      <c r="M19">
        <v>13</v>
      </c>
      <c r="N19">
        <v>70</v>
      </c>
      <c r="O19">
        <v>6</v>
      </c>
      <c r="P19">
        <v>12</v>
      </c>
      <c r="Q19">
        <v>69</v>
      </c>
    </row>
    <row r="20" spans="1:17" x14ac:dyDescent="0.25">
      <c r="A20" t="s">
        <v>32</v>
      </c>
      <c r="B20" t="s">
        <v>34</v>
      </c>
      <c r="C20">
        <v>6</v>
      </c>
      <c r="D20">
        <v>14</v>
      </c>
      <c r="E20">
        <v>56</v>
      </c>
      <c r="F20">
        <v>5</v>
      </c>
      <c r="G20">
        <v>13</v>
      </c>
      <c r="H20">
        <v>56</v>
      </c>
      <c r="I20">
        <v>7</v>
      </c>
      <c r="J20">
        <v>15</v>
      </c>
      <c r="K20">
        <v>99</v>
      </c>
      <c r="L20">
        <v>6</v>
      </c>
      <c r="M20">
        <v>14</v>
      </c>
      <c r="N20">
        <v>44</v>
      </c>
      <c r="O20">
        <v>7</v>
      </c>
      <c r="P20">
        <v>15</v>
      </c>
      <c r="Q20">
        <v>109</v>
      </c>
    </row>
    <row r="21" spans="1:17" x14ac:dyDescent="0.25">
      <c r="A21" t="s">
        <v>32</v>
      </c>
      <c r="B21" t="s">
        <v>35</v>
      </c>
      <c r="C21">
        <v>6</v>
      </c>
      <c r="D21">
        <v>13</v>
      </c>
      <c r="E21">
        <v>42</v>
      </c>
      <c r="F21">
        <v>6</v>
      </c>
      <c r="G21">
        <v>13</v>
      </c>
      <c r="H21">
        <v>56</v>
      </c>
      <c r="I21">
        <v>7</v>
      </c>
      <c r="J21">
        <v>16</v>
      </c>
      <c r="K21">
        <v>101</v>
      </c>
      <c r="L21">
        <v>7</v>
      </c>
      <c r="M21">
        <v>14</v>
      </c>
      <c r="N21">
        <v>63</v>
      </c>
      <c r="O21">
        <v>7</v>
      </c>
      <c r="P21">
        <v>14</v>
      </c>
      <c r="Q21">
        <v>124</v>
      </c>
    </row>
    <row r="22" spans="1:17" x14ac:dyDescent="0.25">
      <c r="A22" t="s">
        <v>32</v>
      </c>
      <c r="B22" t="s">
        <v>36</v>
      </c>
      <c r="C22">
        <v>6</v>
      </c>
      <c r="D22">
        <v>15</v>
      </c>
      <c r="E22">
        <v>63</v>
      </c>
      <c r="F22">
        <v>6</v>
      </c>
      <c r="G22">
        <v>14</v>
      </c>
      <c r="H22">
        <v>55</v>
      </c>
      <c r="I22">
        <v>7</v>
      </c>
      <c r="J22">
        <v>16</v>
      </c>
      <c r="K22">
        <v>147</v>
      </c>
      <c r="L22">
        <v>7</v>
      </c>
      <c r="M22">
        <v>14</v>
      </c>
      <c r="N22">
        <v>88</v>
      </c>
      <c r="O22">
        <v>7</v>
      </c>
      <c r="P22">
        <v>14</v>
      </c>
      <c r="Q22">
        <v>97</v>
      </c>
    </row>
    <row r="23" spans="1:17" x14ac:dyDescent="0.25">
      <c r="A23" t="s">
        <v>32</v>
      </c>
      <c r="B23" t="s">
        <v>37</v>
      </c>
      <c r="C23">
        <v>6</v>
      </c>
      <c r="D23">
        <v>14</v>
      </c>
      <c r="E23">
        <v>93</v>
      </c>
      <c r="F23">
        <v>6</v>
      </c>
      <c r="G23">
        <v>14</v>
      </c>
      <c r="H23">
        <v>92</v>
      </c>
      <c r="I23">
        <v>7</v>
      </c>
      <c r="J23">
        <v>16</v>
      </c>
      <c r="K23">
        <v>121</v>
      </c>
      <c r="L23">
        <v>6</v>
      </c>
      <c r="M23">
        <v>14</v>
      </c>
      <c r="N23">
        <v>66</v>
      </c>
      <c r="O23">
        <v>6</v>
      </c>
      <c r="P23">
        <v>14</v>
      </c>
      <c r="Q23">
        <v>78</v>
      </c>
    </row>
    <row r="24" spans="1:17" x14ac:dyDescent="0.25">
      <c r="A24" t="s">
        <v>32</v>
      </c>
      <c r="B24" t="s">
        <v>39</v>
      </c>
      <c r="C24">
        <v>6</v>
      </c>
      <c r="D24">
        <v>13</v>
      </c>
      <c r="E24">
        <v>64</v>
      </c>
      <c r="F24">
        <v>2</v>
      </c>
      <c r="G24">
        <v>2</v>
      </c>
      <c r="H24">
        <v>45</v>
      </c>
      <c r="I24">
        <v>7</v>
      </c>
      <c r="J24">
        <v>15</v>
      </c>
      <c r="K24">
        <v>77</v>
      </c>
      <c r="L24">
        <v>12</v>
      </c>
      <c r="M24">
        <v>24</v>
      </c>
      <c r="N24">
        <v>55</v>
      </c>
      <c r="O24">
        <v>7</v>
      </c>
      <c r="P24">
        <v>15</v>
      </c>
      <c r="Q24">
        <v>115</v>
      </c>
    </row>
    <row r="25" spans="1:17" x14ac:dyDescent="0.25">
      <c r="A25" t="s">
        <v>32</v>
      </c>
      <c r="B25" t="s">
        <v>41</v>
      </c>
      <c r="C25">
        <v>9</v>
      </c>
      <c r="D25">
        <v>20</v>
      </c>
      <c r="E25">
        <v>53</v>
      </c>
      <c r="F25">
        <v>6</v>
      </c>
      <c r="G25">
        <v>15</v>
      </c>
      <c r="H25">
        <v>54</v>
      </c>
      <c r="I25">
        <v>7</v>
      </c>
      <c r="J25">
        <v>15</v>
      </c>
      <c r="K25">
        <v>132</v>
      </c>
      <c r="L25">
        <v>7</v>
      </c>
      <c r="M25">
        <v>13</v>
      </c>
      <c r="N25">
        <v>100</v>
      </c>
      <c r="O25">
        <v>8</v>
      </c>
      <c r="P25">
        <v>15</v>
      </c>
      <c r="Q25">
        <v>137</v>
      </c>
    </row>
    <row r="26" spans="1:17" x14ac:dyDescent="0.25">
      <c r="A26" t="s">
        <v>32</v>
      </c>
      <c r="B26" t="s">
        <v>42</v>
      </c>
      <c r="C26">
        <v>6</v>
      </c>
      <c r="D26">
        <v>13</v>
      </c>
      <c r="E26">
        <v>86</v>
      </c>
      <c r="F26">
        <v>6</v>
      </c>
      <c r="G26">
        <v>13</v>
      </c>
      <c r="H26">
        <v>79</v>
      </c>
      <c r="I26">
        <v>7</v>
      </c>
      <c r="J26">
        <v>17</v>
      </c>
      <c r="K26">
        <v>140</v>
      </c>
      <c r="L26">
        <v>7</v>
      </c>
      <c r="M26">
        <v>15</v>
      </c>
      <c r="N26">
        <v>76</v>
      </c>
      <c r="O26">
        <v>6</v>
      </c>
      <c r="P26">
        <v>15</v>
      </c>
      <c r="Q26">
        <v>120</v>
      </c>
    </row>
    <row r="27" spans="1:17" x14ac:dyDescent="0.25">
      <c r="A27" t="s">
        <v>32</v>
      </c>
      <c r="B27" t="s">
        <v>44</v>
      </c>
      <c r="C27">
        <v>6</v>
      </c>
      <c r="D27">
        <v>15</v>
      </c>
      <c r="E27">
        <v>95</v>
      </c>
      <c r="F27">
        <v>6</v>
      </c>
      <c r="G27">
        <v>15</v>
      </c>
      <c r="H27">
        <v>82</v>
      </c>
      <c r="I27">
        <v>7</v>
      </c>
      <c r="J27">
        <v>15</v>
      </c>
      <c r="K27">
        <v>120</v>
      </c>
      <c r="L27">
        <v>6</v>
      </c>
      <c r="M27">
        <v>12</v>
      </c>
      <c r="N27">
        <v>90</v>
      </c>
      <c r="O27">
        <v>6</v>
      </c>
      <c r="P27">
        <v>13</v>
      </c>
      <c r="Q27">
        <v>70</v>
      </c>
    </row>
    <row r="28" spans="1:17" x14ac:dyDescent="0.25">
      <c r="A28" t="s">
        <v>32</v>
      </c>
      <c r="B28" t="s">
        <v>46</v>
      </c>
      <c r="C28">
        <v>6</v>
      </c>
      <c r="D28">
        <v>14</v>
      </c>
      <c r="E28">
        <v>99</v>
      </c>
      <c r="F28">
        <v>7</v>
      </c>
      <c r="G28">
        <v>15</v>
      </c>
      <c r="H28">
        <v>109</v>
      </c>
      <c r="I28">
        <v>7</v>
      </c>
      <c r="J28">
        <v>17</v>
      </c>
      <c r="K28">
        <v>135</v>
      </c>
      <c r="L28">
        <v>6</v>
      </c>
      <c r="M28">
        <v>14</v>
      </c>
      <c r="N28">
        <v>80</v>
      </c>
      <c r="O28">
        <v>6</v>
      </c>
      <c r="P28">
        <v>13</v>
      </c>
      <c r="Q28">
        <v>72</v>
      </c>
    </row>
    <row r="29" spans="1:17" x14ac:dyDescent="0.25">
      <c r="A29" t="s">
        <v>32</v>
      </c>
      <c r="B29" t="s">
        <v>48</v>
      </c>
      <c r="C29">
        <v>6</v>
      </c>
      <c r="D29">
        <v>14</v>
      </c>
      <c r="E29">
        <v>78</v>
      </c>
      <c r="F29">
        <v>6</v>
      </c>
      <c r="G29">
        <v>14</v>
      </c>
      <c r="H29">
        <v>91</v>
      </c>
      <c r="I29">
        <v>7</v>
      </c>
      <c r="J29">
        <v>14</v>
      </c>
      <c r="K29">
        <v>120</v>
      </c>
      <c r="L29">
        <v>7</v>
      </c>
      <c r="M29">
        <v>13</v>
      </c>
      <c r="N29">
        <v>71</v>
      </c>
      <c r="O29">
        <v>7</v>
      </c>
      <c r="P29">
        <v>14</v>
      </c>
      <c r="Q29">
        <v>90</v>
      </c>
    </row>
    <row r="30" spans="1:17" x14ac:dyDescent="0.25">
      <c r="A30" t="s">
        <v>32</v>
      </c>
      <c r="B30" t="s">
        <v>50</v>
      </c>
      <c r="C30">
        <v>5</v>
      </c>
      <c r="D30">
        <v>12</v>
      </c>
      <c r="E30">
        <v>60</v>
      </c>
      <c r="F30">
        <v>3</v>
      </c>
      <c r="G30">
        <v>9</v>
      </c>
      <c r="H30">
        <v>11</v>
      </c>
      <c r="I30">
        <v>6</v>
      </c>
      <c r="J30">
        <v>14</v>
      </c>
      <c r="K30">
        <v>99</v>
      </c>
      <c r="L30">
        <v>6</v>
      </c>
      <c r="M30">
        <v>13</v>
      </c>
      <c r="N30">
        <v>57</v>
      </c>
      <c r="O30">
        <v>7</v>
      </c>
      <c r="P30">
        <v>15</v>
      </c>
      <c r="Q30">
        <v>119</v>
      </c>
    </row>
    <row r="31" spans="1:17" x14ac:dyDescent="0.25">
      <c r="A31" t="s">
        <v>32</v>
      </c>
      <c r="B31" t="s">
        <v>51</v>
      </c>
      <c r="C31">
        <v>6</v>
      </c>
      <c r="D31">
        <v>12</v>
      </c>
      <c r="E31">
        <v>56</v>
      </c>
      <c r="F31">
        <v>5</v>
      </c>
      <c r="G31">
        <v>12</v>
      </c>
      <c r="H31">
        <v>57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52</v>
      </c>
      <c r="B32" t="s">
        <v>53</v>
      </c>
      <c r="C32">
        <v>5</v>
      </c>
      <c r="D32">
        <v>47</v>
      </c>
      <c r="E32">
        <v>174</v>
      </c>
      <c r="F32">
        <v>6</v>
      </c>
      <c r="G32">
        <v>36</v>
      </c>
      <c r="H32">
        <v>166</v>
      </c>
      <c r="I32">
        <v>2</v>
      </c>
      <c r="J32">
        <v>28</v>
      </c>
      <c r="K32">
        <v>101</v>
      </c>
      <c r="L32">
        <v>2</v>
      </c>
      <c r="M32">
        <v>21</v>
      </c>
      <c r="N32">
        <v>91</v>
      </c>
      <c r="O32">
        <v>2</v>
      </c>
      <c r="P32">
        <v>25</v>
      </c>
      <c r="Q32">
        <v>85</v>
      </c>
    </row>
    <row r="33" spans="1:17" x14ac:dyDescent="0.25">
      <c r="A33" t="s">
        <v>55</v>
      </c>
      <c r="B33" t="s">
        <v>55</v>
      </c>
      <c r="C33">
        <v>2</v>
      </c>
      <c r="D33">
        <v>16</v>
      </c>
      <c r="E33">
        <v>102</v>
      </c>
      <c r="F33">
        <v>2</v>
      </c>
      <c r="G33">
        <v>19</v>
      </c>
      <c r="H33">
        <v>110</v>
      </c>
      <c r="I33">
        <v>8</v>
      </c>
      <c r="J33">
        <v>22</v>
      </c>
      <c r="K33">
        <v>102</v>
      </c>
      <c r="L33">
        <v>9</v>
      </c>
      <c r="M33">
        <v>23</v>
      </c>
      <c r="N33">
        <v>108</v>
      </c>
      <c r="O33">
        <v>9</v>
      </c>
      <c r="P33">
        <v>23</v>
      </c>
      <c r="Q33">
        <v>109</v>
      </c>
    </row>
    <row r="34" spans="1:17" x14ac:dyDescent="0.25">
      <c r="A34" t="s">
        <v>57</v>
      </c>
      <c r="B34" t="s">
        <v>58</v>
      </c>
      <c r="C34">
        <v>9</v>
      </c>
      <c r="D34">
        <v>22</v>
      </c>
      <c r="E34">
        <v>106</v>
      </c>
      <c r="F34">
        <v>8</v>
      </c>
      <c r="G34">
        <v>22</v>
      </c>
      <c r="H34">
        <v>103</v>
      </c>
      <c r="I34">
        <v>5</v>
      </c>
      <c r="J34">
        <v>22</v>
      </c>
      <c r="K34">
        <v>115</v>
      </c>
      <c r="L34">
        <v>5</v>
      </c>
      <c r="M34">
        <v>21</v>
      </c>
      <c r="N34">
        <v>101</v>
      </c>
      <c r="O34">
        <v>6</v>
      </c>
      <c r="P34">
        <v>22</v>
      </c>
      <c r="Q34">
        <v>99</v>
      </c>
    </row>
    <row r="35" spans="1:17" x14ac:dyDescent="0.25">
      <c r="A35" t="s">
        <v>57</v>
      </c>
      <c r="B35" t="s">
        <v>60</v>
      </c>
      <c r="C35">
        <v>8</v>
      </c>
      <c r="D35">
        <v>21</v>
      </c>
      <c r="E35">
        <v>0</v>
      </c>
      <c r="F35">
        <v>6</v>
      </c>
      <c r="G35">
        <v>20</v>
      </c>
      <c r="H35">
        <v>0</v>
      </c>
      <c r="I35">
        <v>12</v>
      </c>
      <c r="J35">
        <v>19</v>
      </c>
      <c r="K35">
        <v>77</v>
      </c>
      <c r="L35">
        <v>13</v>
      </c>
      <c r="M35">
        <v>19</v>
      </c>
      <c r="N35">
        <v>72</v>
      </c>
      <c r="O35">
        <v>12</v>
      </c>
      <c r="P35">
        <v>18</v>
      </c>
      <c r="Q35">
        <v>66</v>
      </c>
    </row>
    <row r="36" spans="1:17" x14ac:dyDescent="0.25">
      <c r="A36" t="s">
        <v>57</v>
      </c>
      <c r="B36" t="s">
        <v>62</v>
      </c>
      <c r="C36">
        <v>12</v>
      </c>
      <c r="D36">
        <v>20</v>
      </c>
      <c r="E36">
        <v>94</v>
      </c>
      <c r="F36">
        <v>12</v>
      </c>
      <c r="G36">
        <v>19</v>
      </c>
      <c r="H36">
        <v>81</v>
      </c>
      <c r="I36">
        <v>15</v>
      </c>
      <c r="J36">
        <v>41</v>
      </c>
      <c r="K36">
        <v>305</v>
      </c>
      <c r="L36">
        <v>16</v>
      </c>
      <c r="M36">
        <v>41</v>
      </c>
      <c r="N36">
        <v>329</v>
      </c>
      <c r="O36">
        <v>13</v>
      </c>
      <c r="P36">
        <v>36</v>
      </c>
      <c r="Q36">
        <v>188</v>
      </c>
    </row>
    <row r="37" spans="1:17" x14ac:dyDescent="0.25">
      <c r="A37" t="s">
        <v>57</v>
      </c>
      <c r="B37" t="s">
        <v>64</v>
      </c>
      <c r="C37">
        <v>14</v>
      </c>
      <c r="D37">
        <v>42</v>
      </c>
      <c r="E37">
        <v>293</v>
      </c>
      <c r="F37">
        <v>14</v>
      </c>
      <c r="G37">
        <v>40</v>
      </c>
      <c r="H37">
        <v>268</v>
      </c>
      <c r="I37">
        <v>8</v>
      </c>
      <c r="J37">
        <v>21</v>
      </c>
      <c r="K37">
        <v>44</v>
      </c>
      <c r="L37">
        <v>0</v>
      </c>
      <c r="M37">
        <v>0</v>
      </c>
      <c r="N37">
        <v>0</v>
      </c>
      <c r="O37">
        <v>16</v>
      </c>
      <c r="P37">
        <v>27</v>
      </c>
      <c r="Q37">
        <v>89</v>
      </c>
    </row>
    <row r="38" spans="1:17" x14ac:dyDescent="0.25">
      <c r="A38" t="s">
        <v>67</v>
      </c>
      <c r="B38" t="s">
        <v>69</v>
      </c>
      <c r="C38">
        <v>8</v>
      </c>
      <c r="D38">
        <v>19</v>
      </c>
      <c r="E38">
        <v>24</v>
      </c>
      <c r="F38">
        <v>8</v>
      </c>
      <c r="G38">
        <v>20</v>
      </c>
      <c r="H38">
        <v>0</v>
      </c>
      <c r="I38">
        <v>8</v>
      </c>
      <c r="J38">
        <v>20</v>
      </c>
      <c r="K38">
        <v>44</v>
      </c>
      <c r="L38">
        <v>0</v>
      </c>
      <c r="M38">
        <v>0</v>
      </c>
      <c r="N38">
        <v>0</v>
      </c>
      <c r="O38">
        <v>14</v>
      </c>
      <c r="P38">
        <v>25</v>
      </c>
      <c r="Q38">
        <v>83</v>
      </c>
    </row>
    <row r="39" spans="1:17" x14ac:dyDescent="0.25">
      <c r="A39" t="s">
        <v>70</v>
      </c>
      <c r="B39" t="s">
        <v>71</v>
      </c>
      <c r="C39">
        <v>7</v>
      </c>
      <c r="D39">
        <v>20</v>
      </c>
      <c r="E39">
        <v>24</v>
      </c>
      <c r="F39">
        <v>8</v>
      </c>
      <c r="G39">
        <v>20</v>
      </c>
      <c r="H39">
        <v>0</v>
      </c>
      <c r="I39">
        <v>7</v>
      </c>
      <c r="J39">
        <v>12</v>
      </c>
      <c r="K39">
        <v>55</v>
      </c>
      <c r="L39">
        <v>5</v>
      </c>
      <c r="M39">
        <v>10</v>
      </c>
      <c r="N39">
        <v>63</v>
      </c>
      <c r="O39">
        <v>4</v>
      </c>
      <c r="P39">
        <v>9</v>
      </c>
      <c r="Q39">
        <v>62</v>
      </c>
    </row>
    <row r="40" spans="1:17" x14ac:dyDescent="0.25">
      <c r="A40" t="s">
        <v>72</v>
      </c>
      <c r="B40" t="s">
        <v>72</v>
      </c>
      <c r="C40">
        <v>5</v>
      </c>
      <c r="D40">
        <v>57</v>
      </c>
      <c r="E40">
        <v>222</v>
      </c>
      <c r="F40">
        <v>5</v>
      </c>
      <c r="G40">
        <v>59</v>
      </c>
      <c r="H40">
        <v>237</v>
      </c>
      <c r="I40">
        <v>7</v>
      </c>
      <c r="J40">
        <v>12</v>
      </c>
      <c r="K40">
        <v>54</v>
      </c>
      <c r="L40">
        <v>5</v>
      </c>
      <c r="M40">
        <v>10</v>
      </c>
      <c r="N40">
        <v>52</v>
      </c>
      <c r="O40">
        <v>4</v>
      </c>
      <c r="P40">
        <v>9</v>
      </c>
      <c r="Q40">
        <v>52</v>
      </c>
    </row>
    <row r="41" spans="1:17" x14ac:dyDescent="0.25">
      <c r="A41" t="s">
        <v>75</v>
      </c>
      <c r="B41" t="s">
        <v>76</v>
      </c>
      <c r="C41">
        <v>11</v>
      </c>
      <c r="D41">
        <v>16</v>
      </c>
      <c r="E41">
        <v>79</v>
      </c>
      <c r="F41">
        <v>10</v>
      </c>
      <c r="G41">
        <v>12</v>
      </c>
      <c r="H41">
        <v>90</v>
      </c>
      <c r="I41">
        <v>7</v>
      </c>
      <c r="J41">
        <v>12</v>
      </c>
      <c r="K41">
        <v>57</v>
      </c>
      <c r="L41">
        <v>5</v>
      </c>
      <c r="M41">
        <v>10</v>
      </c>
      <c r="N41">
        <v>50</v>
      </c>
      <c r="O41">
        <v>4</v>
      </c>
      <c r="P41">
        <v>9</v>
      </c>
      <c r="Q41">
        <v>54</v>
      </c>
    </row>
    <row r="42" spans="1:17" x14ac:dyDescent="0.25">
      <c r="A42" t="s">
        <v>75</v>
      </c>
      <c r="B42" t="s">
        <v>78</v>
      </c>
      <c r="C42">
        <v>9</v>
      </c>
      <c r="D42">
        <v>14</v>
      </c>
      <c r="E42">
        <v>78</v>
      </c>
      <c r="F42">
        <v>9</v>
      </c>
      <c r="G42">
        <v>12</v>
      </c>
      <c r="H42">
        <v>84</v>
      </c>
      <c r="I42">
        <v>7</v>
      </c>
      <c r="J42">
        <v>12</v>
      </c>
      <c r="K42">
        <v>48</v>
      </c>
      <c r="L42">
        <v>5</v>
      </c>
      <c r="M42">
        <v>10</v>
      </c>
      <c r="N42">
        <v>52</v>
      </c>
      <c r="O42">
        <v>4</v>
      </c>
      <c r="P42">
        <v>8</v>
      </c>
      <c r="Q42">
        <v>49</v>
      </c>
    </row>
    <row r="43" spans="1:17" x14ac:dyDescent="0.25">
      <c r="A43" t="s">
        <v>75</v>
      </c>
      <c r="B43" t="s">
        <v>79</v>
      </c>
      <c r="C43">
        <v>10</v>
      </c>
      <c r="D43">
        <v>16</v>
      </c>
      <c r="E43">
        <v>111</v>
      </c>
      <c r="F43">
        <v>10</v>
      </c>
      <c r="G43">
        <v>18</v>
      </c>
      <c r="H43">
        <v>119</v>
      </c>
      <c r="I43">
        <v>0</v>
      </c>
      <c r="J43">
        <v>0</v>
      </c>
      <c r="K43">
        <v>0</v>
      </c>
      <c r="L43">
        <v>4</v>
      </c>
      <c r="M43">
        <v>9</v>
      </c>
      <c r="N43">
        <v>60</v>
      </c>
      <c r="O43">
        <v>4</v>
      </c>
      <c r="P43">
        <v>9</v>
      </c>
      <c r="Q43">
        <v>56</v>
      </c>
    </row>
    <row r="44" spans="1:17" x14ac:dyDescent="0.25">
      <c r="A44" t="s">
        <v>75</v>
      </c>
      <c r="B44" t="s">
        <v>81</v>
      </c>
      <c r="C44">
        <v>9</v>
      </c>
      <c r="D44">
        <v>15</v>
      </c>
      <c r="E44">
        <v>76</v>
      </c>
      <c r="F44">
        <v>16</v>
      </c>
      <c r="G44">
        <v>21</v>
      </c>
      <c r="H44">
        <v>121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75</v>
      </c>
      <c r="B45" t="s">
        <v>83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7</v>
      </c>
      <c r="J45">
        <v>13</v>
      </c>
      <c r="K45">
        <v>54</v>
      </c>
      <c r="L45">
        <v>5</v>
      </c>
      <c r="M45">
        <v>10</v>
      </c>
      <c r="N45">
        <v>50</v>
      </c>
      <c r="O45">
        <v>4</v>
      </c>
      <c r="P45">
        <v>9</v>
      </c>
      <c r="Q45">
        <v>52</v>
      </c>
    </row>
    <row r="46" spans="1:17" x14ac:dyDescent="0.25">
      <c r="A46" t="s">
        <v>75</v>
      </c>
      <c r="B46" t="s">
        <v>84</v>
      </c>
      <c r="C46">
        <v>7</v>
      </c>
      <c r="D46">
        <v>16</v>
      </c>
      <c r="E46">
        <v>87</v>
      </c>
      <c r="F46">
        <v>15</v>
      </c>
      <c r="G46">
        <v>20</v>
      </c>
      <c r="H46">
        <v>112</v>
      </c>
      <c r="I46">
        <v>7</v>
      </c>
      <c r="J46">
        <v>13</v>
      </c>
      <c r="K46">
        <v>54</v>
      </c>
      <c r="L46">
        <v>5</v>
      </c>
      <c r="M46">
        <v>10</v>
      </c>
      <c r="N46">
        <v>65</v>
      </c>
      <c r="O46">
        <v>4</v>
      </c>
      <c r="P46">
        <v>10</v>
      </c>
      <c r="Q46">
        <v>60</v>
      </c>
    </row>
    <row r="47" spans="1:17" x14ac:dyDescent="0.25">
      <c r="A47" t="s">
        <v>75</v>
      </c>
      <c r="B47" t="s">
        <v>86</v>
      </c>
      <c r="C47">
        <v>13</v>
      </c>
      <c r="D47">
        <v>19</v>
      </c>
      <c r="E47">
        <v>184</v>
      </c>
      <c r="F47">
        <v>16</v>
      </c>
      <c r="G47">
        <v>21</v>
      </c>
      <c r="H47">
        <v>135</v>
      </c>
      <c r="I47">
        <v>10</v>
      </c>
      <c r="J47">
        <v>12</v>
      </c>
      <c r="K47">
        <v>60</v>
      </c>
      <c r="L47">
        <v>9</v>
      </c>
      <c r="M47">
        <v>11</v>
      </c>
      <c r="N47">
        <v>59</v>
      </c>
      <c r="O47">
        <v>9</v>
      </c>
      <c r="P47">
        <v>10</v>
      </c>
      <c r="Q47">
        <v>56</v>
      </c>
    </row>
    <row r="48" spans="1:17" x14ac:dyDescent="0.25">
      <c r="A48" t="s">
        <v>75</v>
      </c>
      <c r="B48" t="s">
        <v>88</v>
      </c>
      <c r="C48">
        <v>0</v>
      </c>
      <c r="D48">
        <v>0</v>
      </c>
      <c r="E48">
        <v>0</v>
      </c>
      <c r="F48">
        <v>9</v>
      </c>
      <c r="G48">
        <v>16</v>
      </c>
      <c r="H48">
        <v>63</v>
      </c>
      <c r="I48">
        <v>6</v>
      </c>
      <c r="J48">
        <v>12</v>
      </c>
      <c r="K48">
        <v>60</v>
      </c>
      <c r="L48">
        <v>5</v>
      </c>
      <c r="M48">
        <v>10</v>
      </c>
      <c r="N48">
        <v>58</v>
      </c>
      <c r="O48">
        <v>4</v>
      </c>
      <c r="P48">
        <v>9</v>
      </c>
      <c r="Q48">
        <v>59</v>
      </c>
    </row>
    <row r="49" spans="1:17" x14ac:dyDescent="0.25">
      <c r="A49" t="s">
        <v>75</v>
      </c>
      <c r="B49" t="s">
        <v>89</v>
      </c>
      <c r="C49">
        <v>0</v>
      </c>
      <c r="D49">
        <v>0</v>
      </c>
      <c r="E49">
        <v>0</v>
      </c>
      <c r="F49">
        <v>7</v>
      </c>
      <c r="G49">
        <v>9</v>
      </c>
      <c r="H49">
        <v>82</v>
      </c>
      <c r="I49">
        <v>6</v>
      </c>
      <c r="J49">
        <v>12</v>
      </c>
      <c r="K49">
        <v>60</v>
      </c>
      <c r="L49">
        <v>3</v>
      </c>
      <c r="M49">
        <v>7</v>
      </c>
      <c r="N49">
        <v>70</v>
      </c>
      <c r="O49">
        <v>6</v>
      </c>
      <c r="P49">
        <v>9</v>
      </c>
      <c r="Q49">
        <v>74</v>
      </c>
    </row>
    <row r="50" spans="1:17" x14ac:dyDescent="0.25">
      <c r="A50" t="s">
        <v>75</v>
      </c>
      <c r="B50" t="s">
        <v>90</v>
      </c>
      <c r="C50">
        <v>15</v>
      </c>
      <c r="D50">
        <v>23</v>
      </c>
      <c r="E50">
        <v>90</v>
      </c>
      <c r="F50">
        <v>9</v>
      </c>
      <c r="G50">
        <v>17</v>
      </c>
      <c r="H50">
        <v>67</v>
      </c>
      <c r="I50">
        <v>7</v>
      </c>
      <c r="J50">
        <v>10</v>
      </c>
      <c r="K50">
        <v>46</v>
      </c>
      <c r="L50">
        <v>3</v>
      </c>
      <c r="M50">
        <v>7</v>
      </c>
      <c r="N50">
        <v>51</v>
      </c>
      <c r="O50">
        <v>5</v>
      </c>
      <c r="P50">
        <v>13</v>
      </c>
      <c r="Q50">
        <v>52</v>
      </c>
    </row>
    <row r="51" spans="1:17" x14ac:dyDescent="0.25">
      <c r="A51" t="s">
        <v>75</v>
      </c>
      <c r="B51" t="s">
        <v>91</v>
      </c>
      <c r="C51">
        <v>4</v>
      </c>
      <c r="D51">
        <v>19</v>
      </c>
      <c r="E51">
        <v>72</v>
      </c>
      <c r="F51">
        <v>6</v>
      </c>
      <c r="G51">
        <v>19</v>
      </c>
      <c r="H51">
        <v>112</v>
      </c>
      <c r="I51">
        <v>6</v>
      </c>
      <c r="J51">
        <v>12</v>
      </c>
      <c r="K51">
        <v>50</v>
      </c>
      <c r="L51">
        <v>5</v>
      </c>
      <c r="M51">
        <v>10</v>
      </c>
      <c r="N51">
        <v>54</v>
      </c>
      <c r="O51">
        <v>4</v>
      </c>
      <c r="P51">
        <v>9</v>
      </c>
      <c r="Q51">
        <v>51</v>
      </c>
    </row>
    <row r="52" spans="1:17" x14ac:dyDescent="0.25">
      <c r="A52" t="s">
        <v>75</v>
      </c>
      <c r="B52" t="s">
        <v>93</v>
      </c>
      <c r="C52">
        <v>4</v>
      </c>
      <c r="D52">
        <v>17</v>
      </c>
      <c r="E52">
        <v>87</v>
      </c>
      <c r="F52">
        <v>9</v>
      </c>
      <c r="G52">
        <v>14</v>
      </c>
      <c r="H52">
        <v>67</v>
      </c>
      <c r="I52">
        <v>7</v>
      </c>
      <c r="J52">
        <v>12</v>
      </c>
      <c r="K52">
        <v>46</v>
      </c>
      <c r="L52">
        <v>5</v>
      </c>
      <c r="M52">
        <v>10</v>
      </c>
      <c r="N52">
        <v>49</v>
      </c>
      <c r="O52">
        <v>4</v>
      </c>
      <c r="P52">
        <v>9</v>
      </c>
      <c r="Q52">
        <v>47</v>
      </c>
    </row>
    <row r="53" spans="1:17" x14ac:dyDescent="0.25">
      <c r="A53" t="s">
        <v>75</v>
      </c>
      <c r="B53" t="s">
        <v>94</v>
      </c>
      <c r="C53">
        <v>0</v>
      </c>
      <c r="D53">
        <v>0</v>
      </c>
      <c r="E53">
        <v>0</v>
      </c>
      <c r="F53">
        <v>9</v>
      </c>
      <c r="G53">
        <v>16</v>
      </c>
      <c r="H53">
        <v>60</v>
      </c>
      <c r="I53">
        <v>7</v>
      </c>
      <c r="J53">
        <v>12</v>
      </c>
      <c r="K53">
        <v>53</v>
      </c>
      <c r="L53">
        <v>5</v>
      </c>
      <c r="M53">
        <v>10</v>
      </c>
      <c r="N53">
        <v>53</v>
      </c>
      <c r="O53">
        <v>4</v>
      </c>
      <c r="P53">
        <v>9</v>
      </c>
      <c r="Q53">
        <v>54</v>
      </c>
    </row>
    <row r="54" spans="1:17" x14ac:dyDescent="0.25">
      <c r="A54" t="s">
        <v>75</v>
      </c>
      <c r="B54" t="s">
        <v>95</v>
      </c>
      <c r="C54">
        <v>0</v>
      </c>
      <c r="D54">
        <v>0</v>
      </c>
      <c r="E54">
        <v>0</v>
      </c>
      <c r="F54">
        <v>14</v>
      </c>
      <c r="G54">
        <v>19</v>
      </c>
      <c r="H54">
        <v>100</v>
      </c>
      <c r="I54">
        <v>6</v>
      </c>
      <c r="J54">
        <v>12</v>
      </c>
      <c r="K54">
        <v>54</v>
      </c>
      <c r="L54">
        <v>5</v>
      </c>
      <c r="M54">
        <v>10</v>
      </c>
      <c r="N54">
        <v>55</v>
      </c>
      <c r="O54">
        <v>4</v>
      </c>
      <c r="P54">
        <v>9</v>
      </c>
      <c r="Q54">
        <v>52</v>
      </c>
    </row>
    <row r="55" spans="1:17" x14ac:dyDescent="0.25">
      <c r="A55" t="s">
        <v>75</v>
      </c>
      <c r="B55" t="s">
        <v>96</v>
      </c>
      <c r="C55">
        <v>18</v>
      </c>
      <c r="D55">
        <v>25</v>
      </c>
      <c r="E55">
        <v>150</v>
      </c>
      <c r="F55">
        <v>15</v>
      </c>
      <c r="G55">
        <v>20</v>
      </c>
      <c r="H55">
        <v>114</v>
      </c>
      <c r="I55">
        <v>7</v>
      </c>
      <c r="J55">
        <v>11</v>
      </c>
      <c r="K55">
        <v>49</v>
      </c>
      <c r="L55">
        <v>3</v>
      </c>
      <c r="M55">
        <v>8</v>
      </c>
      <c r="N55">
        <v>52</v>
      </c>
      <c r="O55">
        <v>8</v>
      </c>
      <c r="P55">
        <v>15</v>
      </c>
      <c r="Q55">
        <v>50</v>
      </c>
    </row>
    <row r="56" spans="1:17" x14ac:dyDescent="0.25">
      <c r="A56" t="s">
        <v>75</v>
      </c>
      <c r="B56" t="s">
        <v>97</v>
      </c>
      <c r="C56">
        <v>15</v>
      </c>
      <c r="D56">
        <v>15</v>
      </c>
      <c r="E56">
        <v>125</v>
      </c>
      <c r="F56">
        <v>10</v>
      </c>
      <c r="G56">
        <v>18</v>
      </c>
      <c r="H56">
        <v>121</v>
      </c>
      <c r="I56">
        <v>12</v>
      </c>
      <c r="J56">
        <v>17</v>
      </c>
      <c r="K56">
        <v>79</v>
      </c>
      <c r="L56">
        <v>13</v>
      </c>
      <c r="M56">
        <v>20</v>
      </c>
      <c r="N56">
        <v>84</v>
      </c>
      <c r="O56">
        <v>13</v>
      </c>
      <c r="P56">
        <v>21</v>
      </c>
      <c r="Q56">
        <v>89</v>
      </c>
    </row>
    <row r="57" spans="1:17" x14ac:dyDescent="0.25">
      <c r="A57" t="s">
        <v>75</v>
      </c>
      <c r="B57" t="s">
        <v>99</v>
      </c>
      <c r="C57">
        <v>4</v>
      </c>
      <c r="D57">
        <v>18</v>
      </c>
      <c r="E57">
        <v>57</v>
      </c>
      <c r="F57">
        <v>7</v>
      </c>
      <c r="G57">
        <v>20</v>
      </c>
      <c r="H57">
        <v>84</v>
      </c>
      <c r="I57">
        <v>14</v>
      </c>
      <c r="J57">
        <v>21</v>
      </c>
      <c r="K57">
        <v>86</v>
      </c>
      <c r="L57">
        <v>15</v>
      </c>
      <c r="M57">
        <v>21</v>
      </c>
      <c r="N57">
        <v>89</v>
      </c>
      <c r="O57">
        <v>15</v>
      </c>
      <c r="P57">
        <v>21</v>
      </c>
      <c r="Q57">
        <v>88</v>
      </c>
    </row>
    <row r="58" spans="1:17" x14ac:dyDescent="0.25">
      <c r="A58" t="s">
        <v>100</v>
      </c>
      <c r="B58" t="s">
        <v>101</v>
      </c>
      <c r="C58">
        <v>13</v>
      </c>
      <c r="D58">
        <v>25</v>
      </c>
      <c r="E58">
        <v>79</v>
      </c>
      <c r="F58">
        <v>12</v>
      </c>
      <c r="G58">
        <v>24</v>
      </c>
      <c r="H58">
        <v>83</v>
      </c>
      <c r="I58">
        <v>12</v>
      </c>
      <c r="J58">
        <v>19</v>
      </c>
      <c r="K58">
        <v>90</v>
      </c>
      <c r="L58">
        <v>15</v>
      </c>
      <c r="M58">
        <v>21</v>
      </c>
      <c r="N58">
        <v>85</v>
      </c>
      <c r="O58">
        <v>13</v>
      </c>
      <c r="P58">
        <v>20</v>
      </c>
      <c r="Q58">
        <v>84</v>
      </c>
    </row>
    <row r="59" spans="1:17" x14ac:dyDescent="0.25">
      <c r="A59" t="s">
        <v>100</v>
      </c>
      <c r="B59" t="s">
        <v>102</v>
      </c>
      <c r="C59">
        <v>16</v>
      </c>
      <c r="D59">
        <v>26</v>
      </c>
      <c r="E59">
        <v>91</v>
      </c>
      <c r="F59">
        <v>18</v>
      </c>
      <c r="G59">
        <v>27</v>
      </c>
      <c r="H59">
        <v>99</v>
      </c>
      <c r="I59">
        <v>12</v>
      </c>
      <c r="J59">
        <v>17</v>
      </c>
      <c r="K59">
        <v>87</v>
      </c>
      <c r="L59">
        <v>13</v>
      </c>
      <c r="M59">
        <v>19</v>
      </c>
      <c r="N59">
        <v>82</v>
      </c>
      <c r="O59">
        <v>13</v>
      </c>
      <c r="P59">
        <v>19</v>
      </c>
      <c r="Q59">
        <v>83</v>
      </c>
    </row>
    <row r="60" spans="1:17" x14ac:dyDescent="0.25">
      <c r="A60" t="s">
        <v>100</v>
      </c>
      <c r="B60" t="s">
        <v>104</v>
      </c>
      <c r="C60">
        <v>12</v>
      </c>
      <c r="D60">
        <v>25</v>
      </c>
      <c r="E60">
        <v>104</v>
      </c>
      <c r="F60">
        <v>12</v>
      </c>
      <c r="G60">
        <v>25</v>
      </c>
      <c r="H60">
        <v>101</v>
      </c>
      <c r="I60">
        <v>13</v>
      </c>
      <c r="J60">
        <v>20</v>
      </c>
      <c r="K60">
        <v>88</v>
      </c>
      <c r="L60">
        <v>15</v>
      </c>
      <c r="M60">
        <v>20</v>
      </c>
      <c r="N60">
        <v>89</v>
      </c>
      <c r="O60">
        <v>14</v>
      </c>
      <c r="P60">
        <v>20</v>
      </c>
      <c r="Q60">
        <v>89</v>
      </c>
    </row>
    <row r="61" spans="1:17" x14ac:dyDescent="0.25">
      <c r="A61" t="s">
        <v>100</v>
      </c>
      <c r="B61" t="s">
        <v>106</v>
      </c>
      <c r="C61">
        <v>13</v>
      </c>
      <c r="D61">
        <v>18</v>
      </c>
      <c r="E61">
        <v>98</v>
      </c>
      <c r="F61">
        <v>13</v>
      </c>
      <c r="G61">
        <v>17</v>
      </c>
      <c r="H61">
        <v>99</v>
      </c>
      <c r="I61">
        <v>14</v>
      </c>
      <c r="J61">
        <v>19</v>
      </c>
      <c r="K61">
        <v>89</v>
      </c>
      <c r="L61">
        <v>15</v>
      </c>
      <c r="M61">
        <v>21</v>
      </c>
      <c r="N61">
        <v>87</v>
      </c>
      <c r="O61">
        <v>14</v>
      </c>
      <c r="P61">
        <v>20</v>
      </c>
      <c r="Q61">
        <v>87</v>
      </c>
    </row>
    <row r="62" spans="1:17" x14ac:dyDescent="0.25">
      <c r="A62" t="s">
        <v>100</v>
      </c>
      <c r="B62" t="s">
        <v>108</v>
      </c>
      <c r="C62">
        <v>17</v>
      </c>
      <c r="D62">
        <v>26</v>
      </c>
      <c r="E62">
        <v>94</v>
      </c>
      <c r="F62">
        <v>16</v>
      </c>
      <c r="G62">
        <v>26</v>
      </c>
      <c r="H62">
        <v>97</v>
      </c>
      <c r="I62">
        <v>13</v>
      </c>
      <c r="J62">
        <v>20</v>
      </c>
      <c r="K62">
        <v>93</v>
      </c>
      <c r="L62">
        <v>14</v>
      </c>
      <c r="M62">
        <v>20</v>
      </c>
      <c r="N62">
        <v>93</v>
      </c>
      <c r="O62">
        <v>13</v>
      </c>
      <c r="P62">
        <v>21</v>
      </c>
      <c r="Q62">
        <v>88</v>
      </c>
    </row>
    <row r="63" spans="1:17" x14ac:dyDescent="0.25">
      <c r="A63" t="s">
        <v>100</v>
      </c>
      <c r="B63" t="s">
        <v>109</v>
      </c>
      <c r="C63">
        <v>17</v>
      </c>
      <c r="D63">
        <v>29</v>
      </c>
      <c r="E63">
        <v>88</v>
      </c>
      <c r="F63">
        <v>16</v>
      </c>
      <c r="G63">
        <v>33</v>
      </c>
      <c r="H63">
        <v>102</v>
      </c>
      <c r="I63">
        <v>12</v>
      </c>
      <c r="J63">
        <v>26</v>
      </c>
      <c r="K63">
        <v>196</v>
      </c>
      <c r="L63">
        <v>14</v>
      </c>
      <c r="M63">
        <v>26</v>
      </c>
      <c r="N63">
        <v>199</v>
      </c>
      <c r="O63">
        <v>15</v>
      </c>
      <c r="P63">
        <v>74</v>
      </c>
      <c r="Q63">
        <v>105</v>
      </c>
    </row>
    <row r="64" spans="1:17" x14ac:dyDescent="0.25">
      <c r="A64" t="s">
        <v>100</v>
      </c>
      <c r="B64" t="s">
        <v>111</v>
      </c>
      <c r="C64">
        <v>16</v>
      </c>
      <c r="D64">
        <v>25</v>
      </c>
      <c r="E64">
        <v>88</v>
      </c>
      <c r="F64">
        <v>19</v>
      </c>
      <c r="G64">
        <v>30</v>
      </c>
      <c r="H64">
        <v>100</v>
      </c>
      <c r="I64">
        <v>6</v>
      </c>
      <c r="J64">
        <v>9</v>
      </c>
      <c r="K64">
        <v>97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112</v>
      </c>
      <c r="B65" t="s">
        <v>113</v>
      </c>
      <c r="C65">
        <v>21</v>
      </c>
      <c r="D65">
        <v>44</v>
      </c>
      <c r="E65">
        <v>177</v>
      </c>
      <c r="F65">
        <v>12</v>
      </c>
      <c r="G65">
        <v>38</v>
      </c>
      <c r="H65">
        <v>184</v>
      </c>
      <c r="I65">
        <v>10</v>
      </c>
      <c r="J65">
        <v>23</v>
      </c>
      <c r="K65">
        <v>153</v>
      </c>
      <c r="L65">
        <v>11</v>
      </c>
      <c r="M65">
        <v>19</v>
      </c>
      <c r="N65">
        <v>68</v>
      </c>
      <c r="O65">
        <v>0</v>
      </c>
      <c r="P65">
        <v>0</v>
      </c>
      <c r="Q65">
        <v>0</v>
      </c>
    </row>
    <row r="66" spans="1:17" x14ac:dyDescent="0.25">
      <c r="A66" t="s">
        <v>112</v>
      </c>
      <c r="B66" t="s">
        <v>116</v>
      </c>
      <c r="C66">
        <v>5</v>
      </c>
      <c r="D66">
        <v>7</v>
      </c>
      <c r="E66">
        <v>101</v>
      </c>
      <c r="F66">
        <v>6</v>
      </c>
      <c r="G66">
        <v>8</v>
      </c>
      <c r="H66">
        <v>111</v>
      </c>
      <c r="I66">
        <v>2</v>
      </c>
      <c r="J66">
        <v>27</v>
      </c>
      <c r="K66">
        <v>118</v>
      </c>
      <c r="L66">
        <v>1</v>
      </c>
      <c r="M66">
        <v>24</v>
      </c>
      <c r="N66">
        <v>109</v>
      </c>
      <c r="O66">
        <v>2</v>
      </c>
      <c r="P66">
        <v>20</v>
      </c>
      <c r="Q66">
        <v>101</v>
      </c>
    </row>
    <row r="67" spans="1:17" x14ac:dyDescent="0.25">
      <c r="A67" t="s">
        <v>112</v>
      </c>
      <c r="B67" t="s">
        <v>118</v>
      </c>
      <c r="C67">
        <v>11</v>
      </c>
      <c r="D67">
        <v>26</v>
      </c>
      <c r="E67">
        <v>172</v>
      </c>
      <c r="F67">
        <v>0</v>
      </c>
      <c r="G67">
        <v>0</v>
      </c>
      <c r="H67">
        <v>0</v>
      </c>
      <c r="I67">
        <v>2</v>
      </c>
      <c r="J67">
        <v>11</v>
      </c>
      <c r="K67">
        <v>85</v>
      </c>
      <c r="L67">
        <v>2</v>
      </c>
      <c r="M67">
        <v>11</v>
      </c>
      <c r="N67">
        <v>97</v>
      </c>
      <c r="O67">
        <v>2</v>
      </c>
      <c r="P67">
        <v>15</v>
      </c>
      <c r="Q67">
        <v>105</v>
      </c>
    </row>
    <row r="68" spans="1:17" x14ac:dyDescent="0.25">
      <c r="A68" t="s">
        <v>119</v>
      </c>
      <c r="B68" t="s">
        <v>120</v>
      </c>
      <c r="C68">
        <v>3</v>
      </c>
      <c r="D68">
        <v>15</v>
      </c>
      <c r="E68">
        <v>98</v>
      </c>
      <c r="F68">
        <v>2</v>
      </c>
      <c r="G68">
        <v>23</v>
      </c>
      <c r="H68">
        <v>99</v>
      </c>
      <c r="I68">
        <v>0</v>
      </c>
      <c r="J68">
        <v>0</v>
      </c>
      <c r="K68">
        <v>0</v>
      </c>
      <c r="L68">
        <v>2</v>
      </c>
      <c r="M68">
        <v>11</v>
      </c>
      <c r="N68">
        <v>32</v>
      </c>
      <c r="O68">
        <v>2</v>
      </c>
      <c r="P68">
        <v>10</v>
      </c>
      <c r="Q68">
        <v>37</v>
      </c>
    </row>
    <row r="69" spans="1:17" x14ac:dyDescent="0.25">
      <c r="A69" t="s">
        <v>119</v>
      </c>
      <c r="B69" t="s">
        <v>121</v>
      </c>
      <c r="C69">
        <v>2</v>
      </c>
      <c r="D69">
        <v>10</v>
      </c>
      <c r="E69">
        <v>67</v>
      </c>
      <c r="F69">
        <v>2</v>
      </c>
      <c r="G69">
        <v>12</v>
      </c>
      <c r="H69">
        <v>97</v>
      </c>
      <c r="I69">
        <v>2</v>
      </c>
      <c r="J69">
        <v>15</v>
      </c>
      <c r="K69">
        <v>142</v>
      </c>
      <c r="L69">
        <v>3</v>
      </c>
      <c r="M69">
        <v>15</v>
      </c>
      <c r="N69">
        <v>138</v>
      </c>
      <c r="O69">
        <v>3</v>
      </c>
      <c r="P69">
        <v>15</v>
      </c>
      <c r="Q69">
        <v>118</v>
      </c>
    </row>
    <row r="70" spans="1:17" x14ac:dyDescent="0.25">
      <c r="A70" t="s">
        <v>119</v>
      </c>
      <c r="B70" t="s">
        <v>123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9</v>
      </c>
      <c r="K70">
        <v>48</v>
      </c>
      <c r="L70">
        <v>2</v>
      </c>
      <c r="M70">
        <v>11</v>
      </c>
      <c r="N70">
        <v>40</v>
      </c>
      <c r="O70">
        <v>2</v>
      </c>
      <c r="P70">
        <v>10</v>
      </c>
      <c r="Q70">
        <v>46</v>
      </c>
    </row>
    <row r="71" spans="1:17" x14ac:dyDescent="0.25">
      <c r="A71" t="s">
        <v>119</v>
      </c>
      <c r="B71" t="s">
        <v>124</v>
      </c>
      <c r="C71">
        <v>3</v>
      </c>
      <c r="D71">
        <v>16</v>
      </c>
      <c r="E71">
        <v>170</v>
      </c>
      <c r="F71">
        <v>2</v>
      </c>
      <c r="G71">
        <v>16</v>
      </c>
      <c r="H71">
        <v>165</v>
      </c>
      <c r="I71">
        <v>2</v>
      </c>
      <c r="J71">
        <v>26</v>
      </c>
      <c r="K71">
        <v>110</v>
      </c>
      <c r="L71">
        <v>2</v>
      </c>
      <c r="M71">
        <v>30</v>
      </c>
      <c r="N71">
        <v>109</v>
      </c>
      <c r="O71">
        <v>2</v>
      </c>
      <c r="P71">
        <v>22</v>
      </c>
      <c r="Q71">
        <v>89</v>
      </c>
    </row>
    <row r="72" spans="1:17" x14ac:dyDescent="0.25">
      <c r="A72" t="s">
        <v>119</v>
      </c>
      <c r="B72" t="s">
        <v>126</v>
      </c>
      <c r="C72">
        <v>2</v>
      </c>
      <c r="D72">
        <v>9</v>
      </c>
      <c r="E72">
        <v>109</v>
      </c>
      <c r="F72">
        <v>4</v>
      </c>
      <c r="G72">
        <v>11</v>
      </c>
      <c r="H72">
        <v>85</v>
      </c>
      <c r="I72">
        <v>2</v>
      </c>
      <c r="J72">
        <v>14</v>
      </c>
      <c r="K72">
        <v>117</v>
      </c>
      <c r="L72">
        <v>3</v>
      </c>
      <c r="M72">
        <v>14</v>
      </c>
      <c r="N72">
        <v>128</v>
      </c>
      <c r="O72">
        <v>3</v>
      </c>
      <c r="P72">
        <v>15</v>
      </c>
      <c r="Q72">
        <v>117</v>
      </c>
    </row>
    <row r="73" spans="1:17" x14ac:dyDescent="0.25">
      <c r="A73" t="s">
        <v>119</v>
      </c>
      <c r="B73" t="s">
        <v>128</v>
      </c>
      <c r="C73">
        <v>2</v>
      </c>
      <c r="D73">
        <v>13</v>
      </c>
      <c r="E73">
        <v>89</v>
      </c>
      <c r="F73">
        <v>2</v>
      </c>
      <c r="G73">
        <v>23</v>
      </c>
      <c r="H73">
        <v>89</v>
      </c>
      <c r="I73">
        <v>3</v>
      </c>
      <c r="J73">
        <v>12</v>
      </c>
      <c r="K73">
        <v>68</v>
      </c>
      <c r="L73">
        <v>2</v>
      </c>
      <c r="M73">
        <v>13</v>
      </c>
      <c r="N73">
        <v>66</v>
      </c>
      <c r="O73">
        <v>2</v>
      </c>
      <c r="P73">
        <v>12</v>
      </c>
      <c r="Q73">
        <v>61</v>
      </c>
    </row>
    <row r="74" spans="1:17" x14ac:dyDescent="0.25">
      <c r="A74" t="s">
        <v>119</v>
      </c>
      <c r="B74" t="s">
        <v>130</v>
      </c>
      <c r="C74">
        <v>2</v>
      </c>
      <c r="D74">
        <v>8</v>
      </c>
      <c r="E74">
        <v>72</v>
      </c>
      <c r="F74">
        <v>2</v>
      </c>
      <c r="G74">
        <v>15</v>
      </c>
      <c r="H74">
        <v>153</v>
      </c>
      <c r="I74">
        <v>2</v>
      </c>
      <c r="J74">
        <v>10</v>
      </c>
      <c r="K74">
        <v>47</v>
      </c>
      <c r="L74">
        <v>2</v>
      </c>
      <c r="M74">
        <v>11</v>
      </c>
      <c r="N74">
        <v>48</v>
      </c>
      <c r="O74">
        <v>4</v>
      </c>
      <c r="P74">
        <v>13</v>
      </c>
      <c r="Q74">
        <v>55</v>
      </c>
    </row>
    <row r="75" spans="1:17" x14ac:dyDescent="0.25">
      <c r="A75" t="s">
        <v>119</v>
      </c>
      <c r="B75" t="s">
        <v>131</v>
      </c>
      <c r="C75">
        <v>2</v>
      </c>
      <c r="D75">
        <v>9</v>
      </c>
      <c r="E75">
        <v>87</v>
      </c>
      <c r="F75">
        <v>2</v>
      </c>
      <c r="G75">
        <v>8</v>
      </c>
      <c r="H75">
        <v>79</v>
      </c>
      <c r="I75">
        <v>2</v>
      </c>
      <c r="J75">
        <v>8</v>
      </c>
      <c r="K75">
        <v>74</v>
      </c>
      <c r="L75">
        <v>2</v>
      </c>
      <c r="M75">
        <v>12</v>
      </c>
      <c r="N75">
        <v>87</v>
      </c>
      <c r="O75">
        <v>2</v>
      </c>
      <c r="P75">
        <v>13</v>
      </c>
      <c r="Q75">
        <v>83</v>
      </c>
    </row>
    <row r="76" spans="1:17" x14ac:dyDescent="0.25">
      <c r="A76" t="s">
        <v>119</v>
      </c>
      <c r="B76" t="s">
        <v>132</v>
      </c>
      <c r="C76">
        <v>3</v>
      </c>
      <c r="D76">
        <v>12</v>
      </c>
      <c r="E76">
        <v>54</v>
      </c>
      <c r="F76">
        <v>2</v>
      </c>
      <c r="G76">
        <v>12</v>
      </c>
      <c r="H76">
        <v>57</v>
      </c>
      <c r="I76">
        <v>2</v>
      </c>
      <c r="J76">
        <v>6</v>
      </c>
      <c r="K76">
        <v>93</v>
      </c>
      <c r="L76">
        <v>2</v>
      </c>
      <c r="M76">
        <v>6</v>
      </c>
      <c r="N76">
        <v>77</v>
      </c>
      <c r="O76">
        <v>2</v>
      </c>
      <c r="P76">
        <v>6</v>
      </c>
      <c r="Q76">
        <v>80</v>
      </c>
    </row>
    <row r="77" spans="1:17" x14ac:dyDescent="0.25">
      <c r="A77" t="s">
        <v>119</v>
      </c>
      <c r="B77" t="s">
        <v>133</v>
      </c>
      <c r="C77">
        <v>2</v>
      </c>
      <c r="D77">
        <v>11</v>
      </c>
      <c r="E77">
        <v>85</v>
      </c>
      <c r="F77">
        <v>2</v>
      </c>
      <c r="G77">
        <v>11</v>
      </c>
      <c r="H77">
        <v>94</v>
      </c>
      <c r="I77">
        <v>5</v>
      </c>
      <c r="J77">
        <v>15</v>
      </c>
      <c r="K77">
        <v>118</v>
      </c>
      <c r="L77">
        <v>5</v>
      </c>
      <c r="M77">
        <v>13</v>
      </c>
      <c r="N77">
        <v>123</v>
      </c>
      <c r="O77">
        <v>4</v>
      </c>
      <c r="P77">
        <v>17</v>
      </c>
      <c r="Q77">
        <v>125</v>
      </c>
    </row>
    <row r="78" spans="1:17" x14ac:dyDescent="0.25">
      <c r="A78" t="s">
        <v>119</v>
      </c>
      <c r="B78" t="s">
        <v>135</v>
      </c>
      <c r="C78">
        <v>6</v>
      </c>
      <c r="D78">
        <v>17</v>
      </c>
      <c r="E78">
        <v>49</v>
      </c>
      <c r="F78">
        <v>0</v>
      </c>
      <c r="G78">
        <v>0</v>
      </c>
      <c r="H78">
        <v>69</v>
      </c>
      <c r="I78">
        <v>16</v>
      </c>
      <c r="J78">
        <v>40</v>
      </c>
      <c r="K78">
        <v>151</v>
      </c>
      <c r="L78">
        <v>14</v>
      </c>
      <c r="M78">
        <v>36</v>
      </c>
      <c r="N78">
        <v>166</v>
      </c>
      <c r="O78">
        <v>12</v>
      </c>
      <c r="P78">
        <v>37</v>
      </c>
      <c r="Q78">
        <v>168</v>
      </c>
    </row>
    <row r="79" spans="1:17" x14ac:dyDescent="0.25">
      <c r="A79" t="s">
        <v>136</v>
      </c>
      <c r="B79" t="s">
        <v>137</v>
      </c>
      <c r="C79">
        <v>5</v>
      </c>
      <c r="D79">
        <v>12</v>
      </c>
      <c r="E79">
        <v>107</v>
      </c>
      <c r="F79">
        <v>6</v>
      </c>
      <c r="G79">
        <v>12</v>
      </c>
      <c r="H79">
        <v>119</v>
      </c>
      <c r="I79">
        <v>35</v>
      </c>
      <c r="J79">
        <v>45</v>
      </c>
      <c r="K79">
        <v>135</v>
      </c>
      <c r="L79">
        <v>0</v>
      </c>
      <c r="M79">
        <v>0</v>
      </c>
      <c r="N79">
        <v>0</v>
      </c>
      <c r="O79">
        <v>35</v>
      </c>
      <c r="P79">
        <v>45</v>
      </c>
      <c r="Q79">
        <v>134</v>
      </c>
    </row>
    <row r="80" spans="1:17" x14ac:dyDescent="0.25">
      <c r="A80" t="s">
        <v>139</v>
      </c>
      <c r="B80" t="s">
        <v>140</v>
      </c>
      <c r="C80">
        <v>16</v>
      </c>
      <c r="D80">
        <v>35</v>
      </c>
      <c r="E80">
        <v>202</v>
      </c>
      <c r="F80">
        <v>17</v>
      </c>
      <c r="G80">
        <v>40</v>
      </c>
      <c r="H80">
        <v>178</v>
      </c>
      <c r="I80">
        <v>16</v>
      </c>
      <c r="J80">
        <v>39</v>
      </c>
      <c r="K80">
        <v>193</v>
      </c>
      <c r="L80">
        <v>14</v>
      </c>
      <c r="M80">
        <v>37</v>
      </c>
      <c r="N80">
        <v>237</v>
      </c>
      <c r="O80">
        <v>13</v>
      </c>
      <c r="P80">
        <v>38</v>
      </c>
      <c r="Q80">
        <v>231</v>
      </c>
    </row>
    <row r="81" spans="1:17" x14ac:dyDescent="0.25">
      <c r="A81" t="s">
        <v>139</v>
      </c>
      <c r="B81" t="s">
        <v>142</v>
      </c>
      <c r="C81">
        <v>36</v>
      </c>
      <c r="D81">
        <v>48</v>
      </c>
      <c r="E81">
        <v>152</v>
      </c>
      <c r="F81">
        <v>37</v>
      </c>
      <c r="G81">
        <v>49</v>
      </c>
      <c r="H81">
        <v>149</v>
      </c>
      <c r="I81">
        <v>19</v>
      </c>
      <c r="J81">
        <v>36</v>
      </c>
      <c r="K81">
        <v>177</v>
      </c>
      <c r="L81">
        <v>18</v>
      </c>
      <c r="M81">
        <v>34</v>
      </c>
      <c r="N81">
        <v>197</v>
      </c>
      <c r="O81">
        <v>19</v>
      </c>
      <c r="P81">
        <v>36</v>
      </c>
      <c r="Q81">
        <v>220</v>
      </c>
    </row>
    <row r="82" spans="1:17" x14ac:dyDescent="0.25">
      <c r="A82" t="s">
        <v>139</v>
      </c>
      <c r="B82" t="s">
        <v>145</v>
      </c>
      <c r="C82">
        <v>16</v>
      </c>
      <c r="D82">
        <v>39</v>
      </c>
      <c r="E82">
        <v>223</v>
      </c>
      <c r="F82">
        <v>17</v>
      </c>
      <c r="G82">
        <v>40</v>
      </c>
      <c r="H82">
        <v>212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36</v>
      </c>
      <c r="P82">
        <v>45</v>
      </c>
      <c r="Q82">
        <v>142</v>
      </c>
    </row>
    <row r="83" spans="1:17" x14ac:dyDescent="0.25">
      <c r="A83" t="s">
        <v>139</v>
      </c>
      <c r="B83" t="s">
        <v>147</v>
      </c>
      <c r="C83">
        <v>18</v>
      </c>
      <c r="D83">
        <v>35</v>
      </c>
      <c r="E83">
        <v>170</v>
      </c>
      <c r="F83">
        <v>18</v>
      </c>
      <c r="G83">
        <v>35</v>
      </c>
      <c r="H83">
        <v>202</v>
      </c>
      <c r="I83">
        <v>16</v>
      </c>
      <c r="J83">
        <v>40</v>
      </c>
      <c r="K83">
        <v>121</v>
      </c>
      <c r="L83">
        <v>13</v>
      </c>
      <c r="M83">
        <v>36</v>
      </c>
      <c r="N83">
        <v>100</v>
      </c>
      <c r="O83">
        <v>12</v>
      </c>
      <c r="P83">
        <v>37</v>
      </c>
      <c r="Q83">
        <v>75</v>
      </c>
    </row>
    <row r="84" spans="1:17" x14ac:dyDescent="0.25">
      <c r="A84" t="s">
        <v>139</v>
      </c>
      <c r="B84" t="s">
        <v>148</v>
      </c>
      <c r="C84">
        <v>35</v>
      </c>
      <c r="D84">
        <v>45</v>
      </c>
      <c r="E84">
        <v>216</v>
      </c>
      <c r="F84">
        <v>39</v>
      </c>
      <c r="G84">
        <v>51</v>
      </c>
      <c r="H84">
        <v>160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139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18</v>
      </c>
      <c r="P85">
        <v>23</v>
      </c>
      <c r="Q85">
        <v>111</v>
      </c>
    </row>
    <row r="86" spans="1:17" x14ac:dyDescent="0.25">
      <c r="A86" t="s">
        <v>139</v>
      </c>
      <c r="B86" t="s">
        <v>150</v>
      </c>
      <c r="C86">
        <v>16</v>
      </c>
      <c r="D86">
        <v>33</v>
      </c>
      <c r="E86">
        <v>214</v>
      </c>
      <c r="F86">
        <v>17</v>
      </c>
      <c r="G86">
        <v>40</v>
      </c>
      <c r="H86">
        <v>170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139</v>
      </c>
      <c r="B87" t="s">
        <v>152</v>
      </c>
      <c r="C87">
        <v>24</v>
      </c>
      <c r="D87">
        <v>34</v>
      </c>
      <c r="E87">
        <v>231</v>
      </c>
      <c r="F87">
        <v>19</v>
      </c>
      <c r="G87">
        <v>27</v>
      </c>
      <c r="H87">
        <v>153</v>
      </c>
      <c r="I87">
        <v>2</v>
      </c>
      <c r="J87">
        <v>19</v>
      </c>
      <c r="K87">
        <v>74</v>
      </c>
      <c r="L87">
        <v>2</v>
      </c>
      <c r="M87">
        <v>9</v>
      </c>
      <c r="N87">
        <v>76</v>
      </c>
      <c r="O87">
        <v>2</v>
      </c>
      <c r="P87">
        <v>15</v>
      </c>
      <c r="Q87">
        <v>64</v>
      </c>
    </row>
    <row r="88" spans="1:17" x14ac:dyDescent="0.25">
      <c r="A88" t="s">
        <v>154</v>
      </c>
      <c r="B88" t="s">
        <v>155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</v>
      </c>
      <c r="M88">
        <v>16</v>
      </c>
      <c r="N88">
        <v>150</v>
      </c>
      <c r="O88">
        <v>2</v>
      </c>
      <c r="P88">
        <v>16</v>
      </c>
      <c r="Q88">
        <v>99</v>
      </c>
    </row>
    <row r="89" spans="1:17" x14ac:dyDescent="0.25">
      <c r="A89" t="s">
        <v>154</v>
      </c>
      <c r="B89" t="s">
        <v>156</v>
      </c>
      <c r="C89">
        <v>16</v>
      </c>
      <c r="D89">
        <v>29</v>
      </c>
      <c r="E89">
        <v>94</v>
      </c>
      <c r="F89">
        <v>14</v>
      </c>
      <c r="G89">
        <v>28</v>
      </c>
      <c r="H89">
        <v>121</v>
      </c>
      <c r="I89">
        <v>3</v>
      </c>
      <c r="J89">
        <v>6</v>
      </c>
      <c r="K89">
        <v>29</v>
      </c>
      <c r="L89">
        <v>3</v>
      </c>
      <c r="M89">
        <v>5</v>
      </c>
      <c r="N89">
        <v>38</v>
      </c>
      <c r="O89">
        <v>3</v>
      </c>
      <c r="P89">
        <v>5</v>
      </c>
      <c r="Q89">
        <v>47</v>
      </c>
    </row>
    <row r="90" spans="1:17" x14ac:dyDescent="0.25">
      <c r="A90" t="s">
        <v>154</v>
      </c>
      <c r="B90" t="s">
        <v>157</v>
      </c>
      <c r="C90">
        <v>2</v>
      </c>
      <c r="D90">
        <v>14</v>
      </c>
      <c r="E90">
        <v>41</v>
      </c>
      <c r="F90">
        <v>2</v>
      </c>
      <c r="G90">
        <v>19</v>
      </c>
      <c r="H90">
        <v>72</v>
      </c>
      <c r="I90">
        <v>5</v>
      </c>
      <c r="J90">
        <v>8</v>
      </c>
      <c r="K90">
        <v>92</v>
      </c>
      <c r="L90">
        <v>4</v>
      </c>
      <c r="M90">
        <v>7</v>
      </c>
      <c r="N90">
        <v>85</v>
      </c>
      <c r="O90">
        <v>4</v>
      </c>
      <c r="P90">
        <v>8</v>
      </c>
      <c r="Q90">
        <v>109</v>
      </c>
    </row>
    <row r="91" spans="1:17" x14ac:dyDescent="0.25">
      <c r="A91" t="s">
        <v>154</v>
      </c>
      <c r="B91" t="s">
        <v>158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14</v>
      </c>
      <c r="K91">
        <v>88</v>
      </c>
      <c r="L91">
        <v>5</v>
      </c>
      <c r="M91">
        <v>12</v>
      </c>
      <c r="N91">
        <v>77</v>
      </c>
      <c r="O91">
        <v>3</v>
      </c>
      <c r="P91">
        <v>22</v>
      </c>
      <c r="Q91">
        <v>95</v>
      </c>
    </row>
    <row r="92" spans="1:17" x14ac:dyDescent="0.25">
      <c r="A92" t="s">
        <v>154</v>
      </c>
      <c r="B92" t="s">
        <v>159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18</v>
      </c>
      <c r="K92">
        <v>26</v>
      </c>
      <c r="L92">
        <v>6</v>
      </c>
      <c r="M92">
        <v>19</v>
      </c>
      <c r="N92">
        <v>25</v>
      </c>
      <c r="O92">
        <v>6</v>
      </c>
      <c r="P92">
        <v>19</v>
      </c>
      <c r="Q92">
        <v>25</v>
      </c>
    </row>
    <row r="93" spans="1:17" x14ac:dyDescent="0.25">
      <c r="A93" t="s">
        <v>154</v>
      </c>
      <c r="B93" t="s">
        <v>160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6</v>
      </c>
      <c r="J93">
        <v>15</v>
      </c>
      <c r="K93">
        <v>96</v>
      </c>
      <c r="L93">
        <v>5</v>
      </c>
      <c r="M93">
        <v>18</v>
      </c>
      <c r="N93">
        <v>90</v>
      </c>
      <c r="O93">
        <v>6</v>
      </c>
      <c r="P93">
        <v>22</v>
      </c>
      <c r="Q93">
        <v>75</v>
      </c>
    </row>
    <row r="94" spans="1:17" x14ac:dyDescent="0.25">
      <c r="A94" t="s">
        <v>154</v>
      </c>
      <c r="B94" t="s">
        <v>161</v>
      </c>
      <c r="C94">
        <v>10</v>
      </c>
      <c r="D94">
        <v>16</v>
      </c>
      <c r="E94">
        <v>67</v>
      </c>
      <c r="F94">
        <v>5</v>
      </c>
      <c r="G94">
        <v>10</v>
      </c>
      <c r="H94">
        <v>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154</v>
      </c>
      <c r="B95" t="s">
        <v>162</v>
      </c>
      <c r="C95">
        <v>4</v>
      </c>
      <c r="D95">
        <v>12</v>
      </c>
      <c r="E95">
        <v>63</v>
      </c>
      <c r="F95">
        <v>3</v>
      </c>
      <c r="G95">
        <v>11</v>
      </c>
      <c r="H95">
        <v>65</v>
      </c>
      <c r="I95">
        <v>6</v>
      </c>
      <c r="J95">
        <v>14</v>
      </c>
      <c r="K95">
        <v>47</v>
      </c>
      <c r="L95">
        <v>6</v>
      </c>
      <c r="M95">
        <v>12</v>
      </c>
      <c r="N95">
        <v>67</v>
      </c>
      <c r="O95">
        <v>6</v>
      </c>
      <c r="P95">
        <v>15</v>
      </c>
      <c r="Q95">
        <v>75</v>
      </c>
    </row>
    <row r="96" spans="1:17" x14ac:dyDescent="0.25">
      <c r="A96" t="s">
        <v>154</v>
      </c>
      <c r="B96" t="s">
        <v>163</v>
      </c>
      <c r="C96">
        <v>5</v>
      </c>
      <c r="D96">
        <v>24</v>
      </c>
      <c r="E96">
        <v>46</v>
      </c>
      <c r="F96">
        <v>5</v>
      </c>
      <c r="G96">
        <v>17</v>
      </c>
      <c r="H96">
        <v>36</v>
      </c>
      <c r="I96">
        <v>11</v>
      </c>
      <c r="J96">
        <v>23</v>
      </c>
      <c r="K96">
        <v>43</v>
      </c>
      <c r="L96">
        <v>11</v>
      </c>
      <c r="M96">
        <v>22</v>
      </c>
      <c r="N96">
        <v>43</v>
      </c>
      <c r="O96">
        <v>10</v>
      </c>
      <c r="P96">
        <v>22</v>
      </c>
      <c r="Q96">
        <v>42</v>
      </c>
    </row>
    <row r="97" spans="1:17" x14ac:dyDescent="0.25">
      <c r="A97" t="s">
        <v>154</v>
      </c>
      <c r="B97" t="s">
        <v>164</v>
      </c>
      <c r="C97">
        <v>7</v>
      </c>
      <c r="D97">
        <v>13</v>
      </c>
      <c r="E97">
        <v>73</v>
      </c>
      <c r="F97">
        <v>5</v>
      </c>
      <c r="G97">
        <v>14</v>
      </c>
      <c r="H97">
        <v>77</v>
      </c>
      <c r="I97">
        <v>8</v>
      </c>
      <c r="J97">
        <v>7</v>
      </c>
      <c r="K97">
        <v>32</v>
      </c>
      <c r="L97">
        <v>8</v>
      </c>
      <c r="M97">
        <v>7</v>
      </c>
      <c r="N97">
        <v>32</v>
      </c>
      <c r="O97">
        <v>7</v>
      </c>
      <c r="P97">
        <v>7</v>
      </c>
      <c r="Q97">
        <v>36</v>
      </c>
    </row>
    <row r="98" spans="1:17" x14ac:dyDescent="0.25">
      <c r="A98" t="s">
        <v>154</v>
      </c>
      <c r="B98" t="s">
        <v>166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11</v>
      </c>
      <c r="J98">
        <v>23</v>
      </c>
      <c r="K98">
        <v>60</v>
      </c>
      <c r="L98">
        <v>12</v>
      </c>
      <c r="M98">
        <v>23</v>
      </c>
      <c r="N98">
        <v>56</v>
      </c>
      <c r="O98">
        <v>11</v>
      </c>
      <c r="P98">
        <v>23</v>
      </c>
      <c r="Q98">
        <v>48</v>
      </c>
    </row>
    <row r="99" spans="1:17" x14ac:dyDescent="0.25">
      <c r="A99" t="s">
        <v>154</v>
      </c>
      <c r="B99" t="s">
        <v>167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9</v>
      </c>
      <c r="J99">
        <v>13</v>
      </c>
      <c r="K99">
        <v>79</v>
      </c>
      <c r="L99">
        <v>9</v>
      </c>
      <c r="M99">
        <v>13</v>
      </c>
      <c r="N99">
        <v>112</v>
      </c>
      <c r="O99">
        <v>6</v>
      </c>
      <c r="P99">
        <v>10</v>
      </c>
      <c r="Q99">
        <v>92</v>
      </c>
    </row>
    <row r="100" spans="1:17" x14ac:dyDescent="0.25">
      <c r="A100" t="s">
        <v>154</v>
      </c>
      <c r="B100" t="s">
        <v>168</v>
      </c>
      <c r="C100">
        <v>11</v>
      </c>
      <c r="D100">
        <v>22</v>
      </c>
      <c r="E100">
        <v>43</v>
      </c>
      <c r="F100">
        <v>10</v>
      </c>
      <c r="G100">
        <v>24</v>
      </c>
      <c r="H100">
        <v>49</v>
      </c>
      <c r="I100">
        <v>5</v>
      </c>
      <c r="J100">
        <v>8</v>
      </c>
      <c r="K100">
        <v>51</v>
      </c>
      <c r="L100">
        <v>5</v>
      </c>
      <c r="M100">
        <v>8</v>
      </c>
      <c r="N100">
        <v>42</v>
      </c>
      <c r="O100">
        <v>3</v>
      </c>
      <c r="P100">
        <v>6</v>
      </c>
      <c r="Q100">
        <v>36</v>
      </c>
    </row>
    <row r="101" spans="1:17" x14ac:dyDescent="0.25">
      <c r="A101" t="s">
        <v>154</v>
      </c>
      <c r="B101" t="s">
        <v>169</v>
      </c>
      <c r="C101">
        <v>7</v>
      </c>
      <c r="D101">
        <v>8</v>
      </c>
      <c r="E101">
        <v>55</v>
      </c>
      <c r="F101">
        <v>6</v>
      </c>
      <c r="G101">
        <v>7</v>
      </c>
      <c r="H101">
        <v>31</v>
      </c>
      <c r="I101">
        <v>0</v>
      </c>
      <c r="J101">
        <v>0</v>
      </c>
      <c r="K101">
        <v>0</v>
      </c>
      <c r="L101">
        <v>11</v>
      </c>
      <c r="M101">
        <v>34</v>
      </c>
      <c r="N101">
        <v>117</v>
      </c>
      <c r="O101">
        <v>5</v>
      </c>
      <c r="P101">
        <v>22</v>
      </c>
      <c r="Q101">
        <v>134</v>
      </c>
    </row>
    <row r="102" spans="1:17" x14ac:dyDescent="0.25">
      <c r="A102" t="s">
        <v>154</v>
      </c>
      <c r="B102" t="s">
        <v>170</v>
      </c>
      <c r="C102">
        <v>12</v>
      </c>
      <c r="D102">
        <v>22</v>
      </c>
      <c r="E102">
        <v>48</v>
      </c>
      <c r="F102">
        <v>11</v>
      </c>
      <c r="G102">
        <v>23</v>
      </c>
      <c r="H102">
        <v>56</v>
      </c>
      <c r="I102">
        <v>2</v>
      </c>
      <c r="J102">
        <v>5</v>
      </c>
      <c r="K102">
        <v>47</v>
      </c>
      <c r="L102">
        <v>5</v>
      </c>
      <c r="M102">
        <v>4</v>
      </c>
      <c r="N102">
        <v>77</v>
      </c>
      <c r="O102">
        <v>2</v>
      </c>
      <c r="P102">
        <v>5</v>
      </c>
      <c r="Q102">
        <v>45</v>
      </c>
    </row>
    <row r="103" spans="1:17" x14ac:dyDescent="0.25">
      <c r="A103" t="s">
        <v>154</v>
      </c>
      <c r="B103" t="s">
        <v>171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6</v>
      </c>
      <c r="K103">
        <v>75</v>
      </c>
      <c r="L103">
        <v>2</v>
      </c>
      <c r="M103">
        <v>8</v>
      </c>
      <c r="N103">
        <v>68</v>
      </c>
      <c r="O103">
        <v>3</v>
      </c>
      <c r="P103">
        <v>12</v>
      </c>
      <c r="Q103">
        <v>41</v>
      </c>
    </row>
    <row r="104" spans="1:17" x14ac:dyDescent="0.25">
      <c r="A104" t="s">
        <v>154</v>
      </c>
      <c r="B104" t="s">
        <v>172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11</v>
      </c>
      <c r="K104">
        <v>36</v>
      </c>
      <c r="L104">
        <v>5</v>
      </c>
      <c r="M104">
        <v>10</v>
      </c>
      <c r="N104">
        <v>35</v>
      </c>
      <c r="O104">
        <v>5</v>
      </c>
      <c r="P104">
        <v>10</v>
      </c>
      <c r="Q104">
        <v>46</v>
      </c>
    </row>
    <row r="105" spans="1:17" x14ac:dyDescent="0.25">
      <c r="A105" t="s">
        <v>154</v>
      </c>
      <c r="B105" t="s">
        <v>173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</v>
      </c>
      <c r="J105">
        <v>19</v>
      </c>
      <c r="K105">
        <v>70</v>
      </c>
      <c r="L105">
        <v>6</v>
      </c>
      <c r="M105">
        <v>21</v>
      </c>
      <c r="N105">
        <v>61</v>
      </c>
      <c r="O105">
        <v>5</v>
      </c>
      <c r="P105">
        <v>21</v>
      </c>
      <c r="Q105">
        <v>60</v>
      </c>
    </row>
    <row r="106" spans="1:17" x14ac:dyDescent="0.25">
      <c r="A106" t="s">
        <v>174</v>
      </c>
      <c r="B106" t="s">
        <v>175</v>
      </c>
      <c r="C106">
        <v>2</v>
      </c>
      <c r="D106">
        <v>5</v>
      </c>
      <c r="E106">
        <v>41</v>
      </c>
      <c r="F106">
        <v>2</v>
      </c>
      <c r="G106">
        <v>5</v>
      </c>
      <c r="H106">
        <v>50</v>
      </c>
      <c r="I106">
        <v>2</v>
      </c>
      <c r="J106">
        <v>17</v>
      </c>
      <c r="K106">
        <v>48</v>
      </c>
      <c r="L106">
        <v>2</v>
      </c>
      <c r="M106">
        <v>19</v>
      </c>
      <c r="N106">
        <v>46</v>
      </c>
      <c r="O106">
        <v>2</v>
      </c>
      <c r="P106">
        <v>24</v>
      </c>
      <c r="Q106">
        <v>48</v>
      </c>
    </row>
    <row r="107" spans="1:17" x14ac:dyDescent="0.25">
      <c r="A107" t="s">
        <v>174</v>
      </c>
      <c r="B107" t="s">
        <v>176</v>
      </c>
      <c r="C107">
        <v>3</v>
      </c>
      <c r="D107">
        <v>13</v>
      </c>
      <c r="E107">
        <v>38</v>
      </c>
      <c r="F107">
        <v>3</v>
      </c>
      <c r="G107">
        <v>10</v>
      </c>
      <c r="H107">
        <v>70</v>
      </c>
      <c r="I107">
        <v>2</v>
      </c>
      <c r="J107">
        <v>5</v>
      </c>
      <c r="K107">
        <v>37</v>
      </c>
      <c r="L107">
        <v>2</v>
      </c>
      <c r="M107">
        <v>8</v>
      </c>
      <c r="N107">
        <v>43</v>
      </c>
      <c r="O107">
        <v>2</v>
      </c>
      <c r="P107">
        <v>14</v>
      </c>
      <c r="Q107">
        <v>44</v>
      </c>
    </row>
    <row r="108" spans="1:17" x14ac:dyDescent="0.25">
      <c r="A108" t="s">
        <v>174</v>
      </c>
      <c r="B108" t="s">
        <v>177</v>
      </c>
      <c r="C108">
        <v>4</v>
      </c>
      <c r="D108">
        <v>20</v>
      </c>
      <c r="E108">
        <v>53</v>
      </c>
      <c r="F108">
        <v>4</v>
      </c>
      <c r="G108">
        <v>19</v>
      </c>
      <c r="H108">
        <v>41</v>
      </c>
      <c r="I108">
        <v>3</v>
      </c>
      <c r="J108">
        <v>5</v>
      </c>
      <c r="K108">
        <v>39</v>
      </c>
      <c r="L108">
        <v>4</v>
      </c>
      <c r="M108">
        <v>6</v>
      </c>
      <c r="N108">
        <v>39</v>
      </c>
      <c r="O108">
        <v>2</v>
      </c>
      <c r="P108">
        <v>8</v>
      </c>
      <c r="Q108">
        <v>47</v>
      </c>
    </row>
    <row r="109" spans="1:17" x14ac:dyDescent="0.25">
      <c r="A109" t="s">
        <v>174</v>
      </c>
      <c r="B109" t="s">
        <v>178</v>
      </c>
      <c r="C109">
        <v>5</v>
      </c>
      <c r="D109">
        <v>17</v>
      </c>
      <c r="E109">
        <v>48</v>
      </c>
      <c r="F109">
        <v>6</v>
      </c>
      <c r="G109">
        <v>16</v>
      </c>
      <c r="H109">
        <v>56</v>
      </c>
      <c r="I109">
        <v>2</v>
      </c>
      <c r="J109">
        <v>14</v>
      </c>
      <c r="K109">
        <v>24</v>
      </c>
      <c r="L109">
        <v>2</v>
      </c>
      <c r="M109">
        <v>12</v>
      </c>
      <c r="N109">
        <v>22</v>
      </c>
      <c r="O109">
        <v>2</v>
      </c>
      <c r="P109">
        <v>14</v>
      </c>
      <c r="Q109">
        <v>25</v>
      </c>
    </row>
    <row r="110" spans="1:17" x14ac:dyDescent="0.25">
      <c r="A110" t="s">
        <v>174</v>
      </c>
      <c r="B110" t="s">
        <v>179</v>
      </c>
      <c r="C110">
        <v>2</v>
      </c>
      <c r="D110">
        <v>8</v>
      </c>
      <c r="E110">
        <v>47</v>
      </c>
      <c r="F110">
        <v>2</v>
      </c>
      <c r="G110">
        <v>8</v>
      </c>
      <c r="H110">
        <v>56</v>
      </c>
      <c r="I110">
        <v>9</v>
      </c>
      <c r="J110">
        <v>22</v>
      </c>
      <c r="K110">
        <v>54</v>
      </c>
      <c r="L110">
        <v>9</v>
      </c>
      <c r="M110">
        <v>22</v>
      </c>
      <c r="N110">
        <v>51</v>
      </c>
      <c r="O110">
        <v>10</v>
      </c>
      <c r="P110">
        <v>25</v>
      </c>
      <c r="Q110">
        <v>55</v>
      </c>
    </row>
    <row r="111" spans="1:17" x14ac:dyDescent="0.25">
      <c r="A111" t="s">
        <v>174</v>
      </c>
      <c r="B111" t="s">
        <v>180</v>
      </c>
      <c r="C111">
        <v>2</v>
      </c>
      <c r="D111">
        <v>5</v>
      </c>
      <c r="E111">
        <v>30</v>
      </c>
      <c r="F111">
        <v>2</v>
      </c>
      <c r="G111">
        <v>5</v>
      </c>
      <c r="H111">
        <v>36</v>
      </c>
      <c r="I111">
        <v>2</v>
      </c>
      <c r="J111">
        <v>12</v>
      </c>
      <c r="K111">
        <v>46</v>
      </c>
      <c r="L111">
        <v>2</v>
      </c>
      <c r="M111">
        <v>11</v>
      </c>
      <c r="N111">
        <v>55</v>
      </c>
      <c r="O111">
        <v>2</v>
      </c>
      <c r="P111">
        <v>8</v>
      </c>
      <c r="Q111">
        <v>48</v>
      </c>
    </row>
    <row r="112" spans="1:17" x14ac:dyDescent="0.25">
      <c r="A112" t="s">
        <v>174</v>
      </c>
      <c r="B112" t="s">
        <v>181</v>
      </c>
      <c r="C112">
        <v>3</v>
      </c>
      <c r="D112">
        <v>9</v>
      </c>
      <c r="E112">
        <v>23</v>
      </c>
      <c r="F112">
        <v>3</v>
      </c>
      <c r="G112">
        <v>7</v>
      </c>
      <c r="H112">
        <v>37</v>
      </c>
      <c r="I112">
        <v>2</v>
      </c>
      <c r="J112">
        <v>5</v>
      </c>
      <c r="K112">
        <v>42</v>
      </c>
      <c r="L112">
        <v>2</v>
      </c>
      <c r="M112">
        <v>5</v>
      </c>
      <c r="N112">
        <v>36</v>
      </c>
      <c r="O112">
        <v>2</v>
      </c>
      <c r="P112">
        <v>5</v>
      </c>
      <c r="Q112">
        <v>37</v>
      </c>
    </row>
    <row r="113" spans="1:17" x14ac:dyDescent="0.25">
      <c r="A113" t="s">
        <v>174</v>
      </c>
      <c r="B113" t="s">
        <v>182</v>
      </c>
      <c r="C113">
        <v>2</v>
      </c>
      <c r="D113">
        <v>13</v>
      </c>
      <c r="E113">
        <v>22</v>
      </c>
      <c r="F113">
        <v>2</v>
      </c>
      <c r="G113">
        <v>15</v>
      </c>
      <c r="H113">
        <v>23</v>
      </c>
      <c r="I113">
        <v>3</v>
      </c>
      <c r="J113">
        <v>26</v>
      </c>
      <c r="K113">
        <v>220</v>
      </c>
      <c r="L113">
        <v>2</v>
      </c>
      <c r="M113">
        <v>21</v>
      </c>
      <c r="N113">
        <v>160</v>
      </c>
      <c r="O113">
        <v>3</v>
      </c>
      <c r="P113">
        <v>23</v>
      </c>
      <c r="Q113">
        <v>158</v>
      </c>
    </row>
    <row r="114" spans="1:17" x14ac:dyDescent="0.25">
      <c r="A114" t="s">
        <v>174</v>
      </c>
      <c r="B114" t="s">
        <v>183</v>
      </c>
      <c r="C114">
        <v>10</v>
      </c>
      <c r="D114">
        <v>23</v>
      </c>
      <c r="E114">
        <v>58</v>
      </c>
      <c r="F114">
        <v>9</v>
      </c>
      <c r="G114">
        <v>22</v>
      </c>
      <c r="H114">
        <v>55</v>
      </c>
      <c r="I114">
        <v>16</v>
      </c>
      <c r="J114">
        <v>21</v>
      </c>
      <c r="K114">
        <v>102</v>
      </c>
      <c r="L114">
        <v>15</v>
      </c>
      <c r="M114">
        <v>21</v>
      </c>
      <c r="N114">
        <v>93</v>
      </c>
      <c r="O114">
        <v>15</v>
      </c>
      <c r="P114">
        <v>21</v>
      </c>
      <c r="Q114">
        <v>90</v>
      </c>
    </row>
    <row r="115" spans="1:17" x14ac:dyDescent="0.25">
      <c r="A115" t="s">
        <v>174</v>
      </c>
      <c r="B115" t="s">
        <v>184</v>
      </c>
      <c r="C115">
        <v>2</v>
      </c>
      <c r="D115">
        <v>14</v>
      </c>
      <c r="E115">
        <v>33</v>
      </c>
      <c r="F115">
        <v>2</v>
      </c>
      <c r="G115">
        <v>15</v>
      </c>
      <c r="H115">
        <v>73</v>
      </c>
      <c r="I115">
        <v>13</v>
      </c>
      <c r="J115">
        <v>27</v>
      </c>
      <c r="K115">
        <v>197</v>
      </c>
      <c r="L115">
        <v>11</v>
      </c>
      <c r="M115">
        <v>17</v>
      </c>
      <c r="N115">
        <v>144</v>
      </c>
      <c r="O115">
        <v>10</v>
      </c>
      <c r="P115">
        <v>14</v>
      </c>
      <c r="Q115">
        <v>125</v>
      </c>
    </row>
    <row r="116" spans="1:17" x14ac:dyDescent="0.25">
      <c r="A116" t="s">
        <v>174</v>
      </c>
      <c r="B116" t="s">
        <v>185</v>
      </c>
      <c r="C116">
        <v>2</v>
      </c>
      <c r="D116">
        <v>12</v>
      </c>
      <c r="E116">
        <v>28</v>
      </c>
      <c r="F116">
        <v>2</v>
      </c>
      <c r="G116">
        <v>8</v>
      </c>
      <c r="H116">
        <v>33</v>
      </c>
      <c r="I116">
        <v>11</v>
      </c>
      <c r="J116">
        <v>19</v>
      </c>
      <c r="K116">
        <v>156</v>
      </c>
      <c r="L116">
        <v>11</v>
      </c>
      <c r="M116">
        <v>20</v>
      </c>
      <c r="N116">
        <v>143</v>
      </c>
      <c r="O116">
        <v>11</v>
      </c>
      <c r="P116">
        <v>20</v>
      </c>
      <c r="Q116">
        <v>97</v>
      </c>
    </row>
    <row r="117" spans="1:17" x14ac:dyDescent="0.25">
      <c r="A117" t="s">
        <v>186</v>
      </c>
      <c r="B117" t="s">
        <v>187</v>
      </c>
      <c r="C117">
        <v>3</v>
      </c>
      <c r="D117">
        <v>17</v>
      </c>
      <c r="E117">
        <v>175</v>
      </c>
      <c r="F117">
        <v>3</v>
      </c>
      <c r="G117">
        <v>21</v>
      </c>
      <c r="H117">
        <v>173</v>
      </c>
      <c r="I117">
        <v>2</v>
      </c>
      <c r="J117">
        <v>23</v>
      </c>
      <c r="K117">
        <v>69</v>
      </c>
      <c r="L117">
        <v>2</v>
      </c>
      <c r="M117">
        <v>23</v>
      </c>
      <c r="N117">
        <v>73</v>
      </c>
      <c r="O117">
        <v>9</v>
      </c>
      <c r="P117">
        <v>28</v>
      </c>
      <c r="Q117">
        <v>90</v>
      </c>
    </row>
    <row r="118" spans="1:17" x14ac:dyDescent="0.25">
      <c r="A118" t="s">
        <v>186</v>
      </c>
      <c r="B118" t="s">
        <v>189</v>
      </c>
      <c r="C118">
        <v>21</v>
      </c>
      <c r="D118">
        <v>26</v>
      </c>
      <c r="E118">
        <v>84</v>
      </c>
      <c r="F118">
        <v>18</v>
      </c>
      <c r="G118">
        <v>23</v>
      </c>
      <c r="H118">
        <v>92</v>
      </c>
      <c r="I118">
        <v>26</v>
      </c>
      <c r="J118">
        <v>27</v>
      </c>
      <c r="K118">
        <v>106</v>
      </c>
      <c r="L118">
        <v>21</v>
      </c>
      <c r="M118">
        <v>23</v>
      </c>
      <c r="N118">
        <v>70</v>
      </c>
      <c r="O118">
        <v>21</v>
      </c>
      <c r="P118">
        <v>22</v>
      </c>
      <c r="Q118">
        <v>56</v>
      </c>
    </row>
    <row r="119" spans="1:17" x14ac:dyDescent="0.25">
      <c r="A119" t="s">
        <v>186</v>
      </c>
      <c r="B119" t="s">
        <v>191</v>
      </c>
      <c r="C119">
        <v>12</v>
      </c>
      <c r="D119">
        <v>20</v>
      </c>
      <c r="E119">
        <v>309</v>
      </c>
      <c r="F119">
        <v>13</v>
      </c>
      <c r="G119">
        <v>27</v>
      </c>
      <c r="H119">
        <v>329</v>
      </c>
      <c r="I119">
        <v>2</v>
      </c>
      <c r="J119">
        <v>14</v>
      </c>
      <c r="K119">
        <v>156</v>
      </c>
      <c r="L119">
        <v>2</v>
      </c>
      <c r="M119">
        <v>15</v>
      </c>
      <c r="N119">
        <v>161</v>
      </c>
      <c r="O119">
        <v>2</v>
      </c>
      <c r="P119">
        <v>14</v>
      </c>
      <c r="Q119">
        <v>103</v>
      </c>
    </row>
    <row r="120" spans="1:17" x14ac:dyDescent="0.25">
      <c r="A120" t="s">
        <v>186</v>
      </c>
      <c r="B120" t="s">
        <v>193</v>
      </c>
      <c r="C120">
        <v>12</v>
      </c>
      <c r="D120">
        <v>14</v>
      </c>
      <c r="E120">
        <v>142</v>
      </c>
      <c r="F120">
        <v>12</v>
      </c>
      <c r="G120">
        <v>20</v>
      </c>
      <c r="H120">
        <v>143</v>
      </c>
      <c r="I120">
        <v>0</v>
      </c>
      <c r="J120">
        <v>0</v>
      </c>
      <c r="K120">
        <v>0</v>
      </c>
      <c r="L120">
        <v>3</v>
      </c>
      <c r="M120">
        <v>7</v>
      </c>
      <c r="N120">
        <v>163</v>
      </c>
      <c r="O120">
        <v>0</v>
      </c>
      <c r="P120">
        <v>7</v>
      </c>
      <c r="Q120">
        <v>125</v>
      </c>
    </row>
    <row r="121" spans="1:17" x14ac:dyDescent="0.25">
      <c r="A121" t="s">
        <v>186</v>
      </c>
      <c r="B121" t="s">
        <v>195</v>
      </c>
      <c r="C121">
        <v>2</v>
      </c>
      <c r="D121">
        <v>25</v>
      </c>
      <c r="E121">
        <v>73</v>
      </c>
      <c r="F121">
        <v>2</v>
      </c>
      <c r="G121">
        <v>24</v>
      </c>
      <c r="H121">
        <v>75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13</v>
      </c>
      <c r="P121">
        <v>18</v>
      </c>
      <c r="Q121">
        <v>90</v>
      </c>
    </row>
    <row r="122" spans="1:17" x14ac:dyDescent="0.25">
      <c r="A122" t="s">
        <v>186</v>
      </c>
      <c r="B122" t="s">
        <v>196</v>
      </c>
      <c r="C122">
        <v>21</v>
      </c>
      <c r="D122">
        <v>26</v>
      </c>
      <c r="E122">
        <v>101</v>
      </c>
      <c r="F122">
        <v>26</v>
      </c>
      <c r="G122">
        <v>27</v>
      </c>
      <c r="H122">
        <v>103</v>
      </c>
      <c r="I122">
        <v>13</v>
      </c>
      <c r="J122">
        <v>14</v>
      </c>
      <c r="K122">
        <v>82</v>
      </c>
      <c r="L122">
        <v>13</v>
      </c>
      <c r="M122">
        <v>14</v>
      </c>
      <c r="N122">
        <v>97</v>
      </c>
      <c r="O122">
        <v>13</v>
      </c>
      <c r="P122">
        <v>14</v>
      </c>
      <c r="Q122">
        <v>93</v>
      </c>
    </row>
    <row r="123" spans="1:17" x14ac:dyDescent="0.25">
      <c r="A123" t="s">
        <v>186</v>
      </c>
      <c r="B123" t="s">
        <v>197</v>
      </c>
      <c r="C123">
        <v>4</v>
      </c>
      <c r="D123">
        <v>15</v>
      </c>
      <c r="E123">
        <v>77</v>
      </c>
      <c r="F123">
        <v>3</v>
      </c>
      <c r="G123">
        <v>13</v>
      </c>
      <c r="H123">
        <v>120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</v>
      </c>
      <c r="P123">
        <v>31</v>
      </c>
      <c r="Q123">
        <v>85</v>
      </c>
    </row>
    <row r="124" spans="1:17" x14ac:dyDescent="0.25">
      <c r="A124" t="s">
        <v>186</v>
      </c>
      <c r="B124" t="s">
        <v>199</v>
      </c>
      <c r="C124">
        <v>3</v>
      </c>
      <c r="D124">
        <v>6</v>
      </c>
      <c r="E124">
        <v>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15</v>
      </c>
      <c r="P124">
        <v>23</v>
      </c>
      <c r="Q124">
        <v>64</v>
      </c>
    </row>
    <row r="125" spans="1:17" x14ac:dyDescent="0.25">
      <c r="A125" t="s">
        <v>186</v>
      </c>
      <c r="B125" t="s">
        <v>200</v>
      </c>
      <c r="C125">
        <v>0</v>
      </c>
      <c r="D125">
        <v>0</v>
      </c>
      <c r="E125">
        <v>0</v>
      </c>
      <c r="F125">
        <v>24</v>
      </c>
      <c r="G125">
        <v>25</v>
      </c>
      <c r="H125">
        <v>64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</v>
      </c>
      <c r="P125">
        <v>18</v>
      </c>
      <c r="Q125">
        <v>119</v>
      </c>
    </row>
    <row r="126" spans="1:17" x14ac:dyDescent="0.25">
      <c r="A126" t="s">
        <v>186</v>
      </c>
      <c r="B126" t="s">
        <v>201</v>
      </c>
      <c r="C126">
        <v>14</v>
      </c>
      <c r="D126">
        <v>14</v>
      </c>
      <c r="E126">
        <v>98</v>
      </c>
      <c r="F126">
        <v>12</v>
      </c>
      <c r="G126">
        <v>13</v>
      </c>
      <c r="H126">
        <v>80</v>
      </c>
      <c r="I126">
        <v>7</v>
      </c>
      <c r="J126">
        <v>8</v>
      </c>
      <c r="K126">
        <v>133</v>
      </c>
      <c r="L126">
        <v>8</v>
      </c>
      <c r="M126">
        <v>9</v>
      </c>
      <c r="N126">
        <v>135</v>
      </c>
      <c r="O126">
        <v>7</v>
      </c>
      <c r="P126">
        <v>8</v>
      </c>
      <c r="Q126">
        <v>128</v>
      </c>
    </row>
    <row r="127" spans="1:17" x14ac:dyDescent="0.25">
      <c r="A127" t="s">
        <v>186</v>
      </c>
      <c r="B127" t="s">
        <v>202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</v>
      </c>
      <c r="J127">
        <v>13</v>
      </c>
      <c r="K127">
        <v>90</v>
      </c>
      <c r="L127">
        <v>12</v>
      </c>
      <c r="M127">
        <v>13</v>
      </c>
      <c r="N127">
        <v>107</v>
      </c>
      <c r="O127">
        <v>12</v>
      </c>
      <c r="P127">
        <v>13</v>
      </c>
      <c r="Q127">
        <v>108</v>
      </c>
    </row>
    <row r="128" spans="1:17" x14ac:dyDescent="0.25">
      <c r="A128" t="s">
        <v>186</v>
      </c>
      <c r="B128" t="s">
        <v>203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</v>
      </c>
      <c r="J128">
        <v>37</v>
      </c>
      <c r="K128">
        <v>84</v>
      </c>
      <c r="L128">
        <v>12</v>
      </c>
      <c r="M128">
        <v>39</v>
      </c>
      <c r="N128">
        <v>85</v>
      </c>
      <c r="O128">
        <v>13</v>
      </c>
      <c r="P128">
        <v>40</v>
      </c>
      <c r="Q128">
        <v>83</v>
      </c>
    </row>
    <row r="129" spans="1:17" x14ac:dyDescent="0.25">
      <c r="A129" t="s">
        <v>186</v>
      </c>
      <c r="B129" t="s">
        <v>204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205</v>
      </c>
      <c r="B130" t="s">
        <v>206</v>
      </c>
      <c r="C130">
        <v>8</v>
      </c>
      <c r="D130">
        <v>10</v>
      </c>
      <c r="E130">
        <v>137</v>
      </c>
      <c r="F130">
        <v>9</v>
      </c>
      <c r="G130">
        <v>10</v>
      </c>
      <c r="H130">
        <v>139</v>
      </c>
      <c r="I130">
        <v>25</v>
      </c>
      <c r="J130">
        <v>46</v>
      </c>
      <c r="K130">
        <v>84</v>
      </c>
      <c r="L130">
        <v>40</v>
      </c>
      <c r="M130">
        <v>58</v>
      </c>
      <c r="N130">
        <v>122</v>
      </c>
      <c r="O130">
        <v>21</v>
      </c>
      <c r="P130">
        <v>55</v>
      </c>
      <c r="Q130">
        <v>105</v>
      </c>
    </row>
    <row r="131" spans="1:17" x14ac:dyDescent="0.25">
      <c r="A131" t="s">
        <v>205</v>
      </c>
      <c r="B131" t="s">
        <v>208</v>
      </c>
      <c r="C131">
        <v>11</v>
      </c>
      <c r="D131">
        <v>13</v>
      </c>
      <c r="E131">
        <v>100</v>
      </c>
      <c r="F131">
        <v>11</v>
      </c>
      <c r="G131">
        <v>13</v>
      </c>
      <c r="H131">
        <v>100</v>
      </c>
      <c r="I131">
        <v>13</v>
      </c>
      <c r="J131">
        <v>22</v>
      </c>
      <c r="K131">
        <v>129</v>
      </c>
      <c r="L131">
        <v>9</v>
      </c>
      <c r="M131">
        <v>28</v>
      </c>
      <c r="N131">
        <v>129</v>
      </c>
      <c r="O131">
        <v>5</v>
      </c>
      <c r="P131">
        <v>20</v>
      </c>
      <c r="Q131">
        <v>103</v>
      </c>
    </row>
    <row r="132" spans="1:17" x14ac:dyDescent="0.25">
      <c r="A132" t="s">
        <v>205</v>
      </c>
      <c r="B132" t="s">
        <v>210</v>
      </c>
      <c r="C132">
        <v>9</v>
      </c>
      <c r="D132">
        <v>31</v>
      </c>
      <c r="E132">
        <v>83</v>
      </c>
      <c r="F132">
        <v>9</v>
      </c>
      <c r="G132">
        <v>32</v>
      </c>
      <c r="H132">
        <v>80</v>
      </c>
      <c r="I132">
        <v>25</v>
      </c>
      <c r="J132">
        <v>54</v>
      </c>
      <c r="K132">
        <v>91</v>
      </c>
      <c r="L132">
        <v>40</v>
      </c>
      <c r="M132">
        <v>77</v>
      </c>
      <c r="N132">
        <v>141</v>
      </c>
      <c r="O132">
        <v>20</v>
      </c>
      <c r="P132">
        <v>53</v>
      </c>
      <c r="Q132">
        <v>104</v>
      </c>
    </row>
    <row r="133" spans="1:17" x14ac:dyDescent="0.25">
      <c r="A133" t="s">
        <v>205</v>
      </c>
      <c r="B133" t="s">
        <v>212</v>
      </c>
      <c r="C133">
        <v>39</v>
      </c>
      <c r="D133">
        <v>63</v>
      </c>
      <c r="E133">
        <v>105</v>
      </c>
      <c r="F133">
        <v>6</v>
      </c>
      <c r="G133">
        <v>86</v>
      </c>
      <c r="H133">
        <v>124</v>
      </c>
      <c r="I133">
        <v>11</v>
      </c>
      <c r="J133">
        <v>31</v>
      </c>
      <c r="K133">
        <v>122</v>
      </c>
      <c r="L133">
        <v>10</v>
      </c>
      <c r="M133">
        <v>30</v>
      </c>
      <c r="N133">
        <v>137</v>
      </c>
      <c r="O133">
        <v>12</v>
      </c>
      <c r="P133">
        <v>31</v>
      </c>
      <c r="Q133">
        <v>118</v>
      </c>
    </row>
    <row r="134" spans="1:17" x14ac:dyDescent="0.25">
      <c r="A134" t="s">
        <v>205</v>
      </c>
      <c r="B134" t="s">
        <v>214</v>
      </c>
      <c r="C134">
        <v>22</v>
      </c>
      <c r="D134">
        <v>28</v>
      </c>
      <c r="E134">
        <v>152</v>
      </c>
      <c r="F134">
        <v>11</v>
      </c>
      <c r="G134">
        <v>19</v>
      </c>
      <c r="H134">
        <v>148</v>
      </c>
      <c r="I134">
        <v>22</v>
      </c>
      <c r="J134">
        <v>36</v>
      </c>
      <c r="K134">
        <v>118</v>
      </c>
      <c r="L134">
        <v>21</v>
      </c>
      <c r="M134">
        <v>37</v>
      </c>
      <c r="N134">
        <v>100</v>
      </c>
      <c r="O134">
        <v>21</v>
      </c>
      <c r="P134">
        <v>38</v>
      </c>
      <c r="Q134">
        <v>97</v>
      </c>
    </row>
    <row r="135" spans="1:17" x14ac:dyDescent="0.25">
      <c r="A135" t="s">
        <v>205</v>
      </c>
      <c r="B135" t="s">
        <v>215</v>
      </c>
      <c r="C135">
        <v>0</v>
      </c>
      <c r="D135">
        <v>0</v>
      </c>
      <c r="E135">
        <v>0</v>
      </c>
      <c r="F135">
        <v>52</v>
      </c>
      <c r="G135">
        <v>87</v>
      </c>
      <c r="H135">
        <v>114</v>
      </c>
      <c r="I135">
        <v>6</v>
      </c>
      <c r="J135">
        <v>17</v>
      </c>
      <c r="K135">
        <v>97</v>
      </c>
      <c r="L135">
        <v>6</v>
      </c>
      <c r="M135">
        <v>16</v>
      </c>
      <c r="N135">
        <v>90</v>
      </c>
      <c r="O135">
        <v>5</v>
      </c>
      <c r="P135">
        <v>15</v>
      </c>
      <c r="Q135">
        <v>78</v>
      </c>
    </row>
    <row r="136" spans="1:17" x14ac:dyDescent="0.25">
      <c r="A136" t="s">
        <v>205</v>
      </c>
      <c r="B136" t="s">
        <v>216</v>
      </c>
      <c r="C136">
        <v>17</v>
      </c>
      <c r="D136">
        <v>42</v>
      </c>
      <c r="E136">
        <v>118</v>
      </c>
      <c r="F136">
        <v>19</v>
      </c>
      <c r="G136">
        <v>44</v>
      </c>
      <c r="H136">
        <v>130</v>
      </c>
      <c r="I136">
        <v>10</v>
      </c>
      <c r="J136">
        <v>9</v>
      </c>
      <c r="K136">
        <v>131</v>
      </c>
      <c r="L136">
        <v>11</v>
      </c>
      <c r="M136">
        <v>11</v>
      </c>
      <c r="N136">
        <v>112</v>
      </c>
      <c r="O136">
        <v>11</v>
      </c>
      <c r="P136">
        <v>11</v>
      </c>
      <c r="Q136">
        <v>163</v>
      </c>
    </row>
    <row r="137" spans="1:17" x14ac:dyDescent="0.25">
      <c r="A137" t="s">
        <v>205</v>
      </c>
      <c r="B137" t="s">
        <v>218</v>
      </c>
      <c r="C137">
        <v>7</v>
      </c>
      <c r="D137">
        <v>25</v>
      </c>
      <c r="E137">
        <v>116</v>
      </c>
      <c r="F137">
        <v>9</v>
      </c>
      <c r="G137">
        <v>30</v>
      </c>
      <c r="H137">
        <v>109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205</v>
      </c>
      <c r="B138" t="s">
        <v>220</v>
      </c>
      <c r="C138">
        <v>16</v>
      </c>
      <c r="D138">
        <v>22</v>
      </c>
      <c r="E138">
        <v>86</v>
      </c>
      <c r="F138">
        <v>20</v>
      </c>
      <c r="G138">
        <v>29</v>
      </c>
      <c r="H138">
        <v>110</v>
      </c>
      <c r="I138">
        <v>3</v>
      </c>
      <c r="J138">
        <v>13</v>
      </c>
      <c r="K138">
        <v>117</v>
      </c>
      <c r="L138">
        <v>4</v>
      </c>
      <c r="M138">
        <v>20</v>
      </c>
      <c r="N138">
        <v>96</v>
      </c>
      <c r="O138">
        <v>4</v>
      </c>
      <c r="P138">
        <v>25</v>
      </c>
      <c r="Q138">
        <v>107</v>
      </c>
    </row>
    <row r="139" spans="1:17" x14ac:dyDescent="0.25">
      <c r="A139" t="s">
        <v>205</v>
      </c>
      <c r="B139" t="s">
        <v>221</v>
      </c>
      <c r="C139">
        <v>6</v>
      </c>
      <c r="D139">
        <v>16</v>
      </c>
      <c r="E139">
        <v>116</v>
      </c>
      <c r="F139">
        <v>8</v>
      </c>
      <c r="G139">
        <v>20</v>
      </c>
      <c r="H139">
        <v>117</v>
      </c>
      <c r="I139">
        <v>8</v>
      </c>
      <c r="J139">
        <v>27</v>
      </c>
      <c r="K139">
        <v>89</v>
      </c>
      <c r="L139">
        <v>11</v>
      </c>
      <c r="M139">
        <v>25</v>
      </c>
      <c r="N139">
        <v>103</v>
      </c>
      <c r="O139">
        <v>10</v>
      </c>
      <c r="P139">
        <v>25</v>
      </c>
      <c r="Q139">
        <v>90</v>
      </c>
    </row>
    <row r="140" spans="1:17" x14ac:dyDescent="0.25">
      <c r="A140" t="s">
        <v>205</v>
      </c>
      <c r="B140" t="s">
        <v>222</v>
      </c>
      <c r="C140">
        <v>43</v>
      </c>
      <c r="D140">
        <v>32</v>
      </c>
      <c r="E140">
        <v>86</v>
      </c>
      <c r="F140">
        <v>25</v>
      </c>
      <c r="G140">
        <v>14</v>
      </c>
      <c r="H140">
        <v>40</v>
      </c>
      <c r="I140">
        <v>33</v>
      </c>
      <c r="J140">
        <v>31</v>
      </c>
      <c r="K140">
        <v>63</v>
      </c>
      <c r="L140">
        <v>47</v>
      </c>
      <c r="M140">
        <v>45</v>
      </c>
      <c r="N140">
        <v>109</v>
      </c>
      <c r="O140">
        <v>50</v>
      </c>
      <c r="P140">
        <v>48</v>
      </c>
      <c r="Q140">
        <v>167</v>
      </c>
    </row>
    <row r="141" spans="1:17" x14ac:dyDescent="0.25">
      <c r="A141" t="s">
        <v>205</v>
      </c>
      <c r="B141" t="s">
        <v>223</v>
      </c>
      <c r="C141">
        <v>22</v>
      </c>
      <c r="D141">
        <v>38</v>
      </c>
      <c r="E141">
        <v>207</v>
      </c>
      <c r="F141">
        <v>0</v>
      </c>
      <c r="G141">
        <v>0</v>
      </c>
      <c r="H141">
        <v>0</v>
      </c>
      <c r="I141">
        <v>28</v>
      </c>
      <c r="J141">
        <v>29</v>
      </c>
      <c r="K141">
        <v>85</v>
      </c>
      <c r="L141">
        <v>25</v>
      </c>
      <c r="M141">
        <v>26</v>
      </c>
      <c r="N141">
        <v>72</v>
      </c>
      <c r="O141">
        <v>15</v>
      </c>
      <c r="P141">
        <v>23</v>
      </c>
      <c r="Q141">
        <v>78</v>
      </c>
    </row>
    <row r="142" spans="1:17" x14ac:dyDescent="0.25">
      <c r="A142" t="s">
        <v>205</v>
      </c>
      <c r="B142" t="s">
        <v>225</v>
      </c>
      <c r="C142">
        <v>5</v>
      </c>
      <c r="D142">
        <v>35</v>
      </c>
      <c r="E142">
        <v>119</v>
      </c>
      <c r="F142">
        <v>5</v>
      </c>
      <c r="G142">
        <v>20</v>
      </c>
      <c r="H142">
        <v>117</v>
      </c>
      <c r="I142">
        <v>17</v>
      </c>
      <c r="J142">
        <v>44</v>
      </c>
      <c r="K142">
        <v>137</v>
      </c>
      <c r="L142">
        <v>18</v>
      </c>
      <c r="M142">
        <v>40</v>
      </c>
      <c r="N142">
        <v>151</v>
      </c>
      <c r="O142">
        <v>18</v>
      </c>
      <c r="P142">
        <v>42</v>
      </c>
      <c r="Q142">
        <v>125</v>
      </c>
    </row>
    <row r="143" spans="1:17" x14ac:dyDescent="0.25">
      <c r="A143" t="s">
        <v>205</v>
      </c>
      <c r="B143" t="s">
        <v>227</v>
      </c>
      <c r="C143">
        <v>8</v>
      </c>
      <c r="D143">
        <v>34</v>
      </c>
      <c r="E143">
        <v>106</v>
      </c>
      <c r="F143">
        <v>10</v>
      </c>
      <c r="G143">
        <v>32</v>
      </c>
      <c r="H143">
        <v>103</v>
      </c>
      <c r="I143">
        <v>20</v>
      </c>
      <c r="J143">
        <v>43</v>
      </c>
      <c r="K143">
        <v>86</v>
      </c>
      <c r="L143">
        <v>22</v>
      </c>
      <c r="M143">
        <v>41</v>
      </c>
      <c r="N143">
        <v>93</v>
      </c>
      <c r="O143">
        <v>23</v>
      </c>
      <c r="P143">
        <v>52</v>
      </c>
      <c r="Q143">
        <v>102</v>
      </c>
    </row>
    <row r="144" spans="1:17" x14ac:dyDescent="0.25">
      <c r="A144" t="s">
        <v>205</v>
      </c>
      <c r="B144" t="s">
        <v>228</v>
      </c>
      <c r="C144">
        <v>28</v>
      </c>
      <c r="D144">
        <v>29</v>
      </c>
      <c r="E144">
        <v>39</v>
      </c>
      <c r="F144">
        <v>30</v>
      </c>
      <c r="G144">
        <v>30</v>
      </c>
      <c r="H144">
        <v>53</v>
      </c>
      <c r="I144">
        <v>20</v>
      </c>
      <c r="J144">
        <v>41</v>
      </c>
      <c r="K144">
        <v>88</v>
      </c>
      <c r="L144">
        <v>23</v>
      </c>
      <c r="M144">
        <v>45</v>
      </c>
      <c r="N144">
        <v>92</v>
      </c>
      <c r="O144">
        <v>23</v>
      </c>
      <c r="P144">
        <v>62</v>
      </c>
      <c r="Q144">
        <v>99</v>
      </c>
    </row>
    <row r="145" spans="1:17" x14ac:dyDescent="0.25">
      <c r="A145" t="s">
        <v>205</v>
      </c>
      <c r="B145" t="s">
        <v>229</v>
      </c>
      <c r="C145">
        <v>25</v>
      </c>
      <c r="D145">
        <v>27</v>
      </c>
      <c r="E145">
        <v>101</v>
      </c>
      <c r="F145">
        <v>24</v>
      </c>
      <c r="G145">
        <v>27</v>
      </c>
      <c r="H145">
        <v>95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t="s">
        <v>205</v>
      </c>
      <c r="B146" t="s">
        <v>230</v>
      </c>
      <c r="C146">
        <v>17</v>
      </c>
      <c r="D146">
        <v>44</v>
      </c>
      <c r="E146">
        <v>129</v>
      </c>
      <c r="F146">
        <v>17</v>
      </c>
      <c r="G146">
        <v>43</v>
      </c>
      <c r="H146">
        <v>120</v>
      </c>
      <c r="I146">
        <v>10</v>
      </c>
      <c r="J146">
        <v>39</v>
      </c>
      <c r="K146">
        <v>76</v>
      </c>
      <c r="L146">
        <v>12</v>
      </c>
      <c r="M146">
        <v>45</v>
      </c>
      <c r="N146">
        <v>100</v>
      </c>
      <c r="O146">
        <v>11</v>
      </c>
      <c r="P146">
        <v>41</v>
      </c>
      <c r="Q146">
        <v>77</v>
      </c>
    </row>
    <row r="147" spans="1:17" x14ac:dyDescent="0.25">
      <c r="A147" t="s">
        <v>205</v>
      </c>
      <c r="B147" t="s">
        <v>232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16</v>
      </c>
      <c r="J147">
        <v>35</v>
      </c>
      <c r="K147">
        <v>83</v>
      </c>
      <c r="L147">
        <v>15</v>
      </c>
      <c r="M147">
        <v>34</v>
      </c>
      <c r="N147">
        <v>76</v>
      </c>
      <c r="O147">
        <v>13</v>
      </c>
      <c r="P147">
        <v>35</v>
      </c>
      <c r="Q147">
        <v>74</v>
      </c>
    </row>
    <row r="148" spans="1:17" x14ac:dyDescent="0.25">
      <c r="A148" t="s">
        <v>205</v>
      </c>
      <c r="B148" t="s">
        <v>233</v>
      </c>
      <c r="C148">
        <v>32</v>
      </c>
      <c r="D148">
        <v>58</v>
      </c>
      <c r="E148">
        <v>113</v>
      </c>
      <c r="F148">
        <v>22</v>
      </c>
      <c r="G148">
        <v>45</v>
      </c>
      <c r="H148">
        <v>92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205</v>
      </c>
      <c r="B149" t="s">
        <v>236</v>
      </c>
      <c r="C149">
        <v>21</v>
      </c>
      <c r="D149">
        <v>35</v>
      </c>
      <c r="E149">
        <v>133</v>
      </c>
      <c r="F149">
        <v>0</v>
      </c>
      <c r="G149">
        <v>0</v>
      </c>
      <c r="H149">
        <v>0</v>
      </c>
      <c r="I149">
        <v>17</v>
      </c>
      <c r="J149">
        <v>32</v>
      </c>
      <c r="K149">
        <v>110</v>
      </c>
      <c r="L149">
        <v>18</v>
      </c>
      <c r="M149">
        <v>60</v>
      </c>
      <c r="N149">
        <v>109</v>
      </c>
      <c r="O149">
        <v>28</v>
      </c>
      <c r="P149">
        <v>58</v>
      </c>
      <c r="Q149">
        <v>117</v>
      </c>
    </row>
    <row r="150" spans="1:17" x14ac:dyDescent="0.25">
      <c r="A150" t="s">
        <v>205</v>
      </c>
      <c r="B150" t="s">
        <v>238</v>
      </c>
      <c r="C150">
        <v>10</v>
      </c>
      <c r="D150">
        <v>35</v>
      </c>
      <c r="E150">
        <v>76</v>
      </c>
      <c r="F150">
        <v>11</v>
      </c>
      <c r="G150">
        <v>40</v>
      </c>
      <c r="H150">
        <v>80</v>
      </c>
      <c r="I150">
        <v>23</v>
      </c>
      <c r="J150">
        <v>43</v>
      </c>
      <c r="K150">
        <v>75</v>
      </c>
      <c r="L150">
        <v>34</v>
      </c>
      <c r="M150">
        <v>56</v>
      </c>
      <c r="N150">
        <v>107</v>
      </c>
      <c r="O150">
        <v>22</v>
      </c>
      <c r="P150">
        <v>56</v>
      </c>
      <c r="Q150">
        <v>107</v>
      </c>
    </row>
    <row r="151" spans="1:17" x14ac:dyDescent="0.25">
      <c r="A151" t="s">
        <v>205</v>
      </c>
      <c r="B151" t="s">
        <v>239</v>
      </c>
      <c r="C151">
        <v>17</v>
      </c>
      <c r="D151">
        <v>35</v>
      </c>
      <c r="E151">
        <v>78</v>
      </c>
      <c r="F151">
        <v>17</v>
      </c>
      <c r="G151">
        <v>35</v>
      </c>
      <c r="H151">
        <v>83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205</v>
      </c>
      <c r="B152" t="s">
        <v>240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22</v>
      </c>
      <c r="J152">
        <v>15</v>
      </c>
      <c r="K152">
        <v>122</v>
      </c>
      <c r="L152">
        <v>26</v>
      </c>
      <c r="M152">
        <v>20</v>
      </c>
      <c r="N152">
        <v>136</v>
      </c>
      <c r="O152">
        <v>25</v>
      </c>
      <c r="P152">
        <v>13</v>
      </c>
      <c r="Q152">
        <v>122</v>
      </c>
    </row>
    <row r="153" spans="1:17" x14ac:dyDescent="0.25">
      <c r="A153" t="s">
        <v>205</v>
      </c>
      <c r="B153" t="s">
        <v>241</v>
      </c>
      <c r="C153">
        <v>16</v>
      </c>
      <c r="D153">
        <v>13</v>
      </c>
      <c r="E153">
        <v>56</v>
      </c>
      <c r="F153">
        <v>20</v>
      </c>
      <c r="G153">
        <v>12</v>
      </c>
      <c r="H153">
        <v>72</v>
      </c>
      <c r="I153">
        <v>3</v>
      </c>
      <c r="J153">
        <v>10</v>
      </c>
      <c r="K153">
        <v>42</v>
      </c>
      <c r="L153">
        <v>2</v>
      </c>
      <c r="M153">
        <v>12</v>
      </c>
      <c r="N153">
        <v>44</v>
      </c>
      <c r="O153">
        <v>2</v>
      </c>
      <c r="P153">
        <v>11</v>
      </c>
      <c r="Q153">
        <v>36</v>
      </c>
    </row>
    <row r="154" spans="1:17" x14ac:dyDescent="0.25">
      <c r="A154" t="s">
        <v>205</v>
      </c>
      <c r="B154" t="s">
        <v>242</v>
      </c>
      <c r="C154">
        <v>37</v>
      </c>
      <c r="D154">
        <v>67</v>
      </c>
      <c r="E154">
        <v>114</v>
      </c>
      <c r="F154">
        <v>46</v>
      </c>
      <c r="G154">
        <v>79</v>
      </c>
      <c r="H154">
        <v>111</v>
      </c>
      <c r="I154">
        <v>2</v>
      </c>
      <c r="J154">
        <v>6</v>
      </c>
      <c r="K154">
        <v>36</v>
      </c>
      <c r="L154">
        <v>2</v>
      </c>
      <c r="M154">
        <v>5</v>
      </c>
      <c r="N154">
        <v>42</v>
      </c>
      <c r="O154">
        <v>2</v>
      </c>
      <c r="P154">
        <v>5</v>
      </c>
      <c r="Q154">
        <v>36</v>
      </c>
    </row>
    <row r="155" spans="1:17" x14ac:dyDescent="0.25">
      <c r="A155" t="s">
        <v>244</v>
      </c>
      <c r="B155" t="s">
        <v>245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6</v>
      </c>
      <c r="K155">
        <v>24</v>
      </c>
      <c r="L155">
        <v>2</v>
      </c>
      <c r="M155">
        <v>10</v>
      </c>
      <c r="N155">
        <v>28</v>
      </c>
      <c r="O155">
        <v>2</v>
      </c>
      <c r="P155">
        <v>10</v>
      </c>
      <c r="Q155">
        <v>26</v>
      </c>
    </row>
    <row r="156" spans="1:17" x14ac:dyDescent="0.25">
      <c r="A156" t="s">
        <v>246</v>
      </c>
      <c r="B156" t="s">
        <v>247</v>
      </c>
      <c r="C156">
        <v>74</v>
      </c>
      <c r="D156">
        <v>17</v>
      </c>
      <c r="E156">
        <v>178</v>
      </c>
      <c r="F156">
        <v>35</v>
      </c>
      <c r="G156">
        <v>20</v>
      </c>
      <c r="H156">
        <v>138</v>
      </c>
      <c r="I156">
        <v>2</v>
      </c>
      <c r="J156">
        <v>11</v>
      </c>
      <c r="K156">
        <v>65</v>
      </c>
      <c r="L156">
        <v>2</v>
      </c>
      <c r="M156">
        <v>10</v>
      </c>
      <c r="N156">
        <v>63</v>
      </c>
      <c r="O156">
        <v>2</v>
      </c>
      <c r="P156">
        <v>13</v>
      </c>
      <c r="Q156">
        <v>59</v>
      </c>
    </row>
    <row r="157" spans="1:17" x14ac:dyDescent="0.25">
      <c r="A157" t="s">
        <v>246</v>
      </c>
      <c r="B157" t="s">
        <v>249</v>
      </c>
      <c r="C157">
        <v>3</v>
      </c>
      <c r="D157">
        <v>7</v>
      </c>
      <c r="E157">
        <v>63</v>
      </c>
      <c r="F157">
        <v>2</v>
      </c>
      <c r="G157">
        <v>8</v>
      </c>
      <c r="H157">
        <v>44</v>
      </c>
      <c r="I157">
        <v>2</v>
      </c>
      <c r="J157">
        <v>6</v>
      </c>
      <c r="K157">
        <v>38</v>
      </c>
      <c r="L157">
        <v>2</v>
      </c>
      <c r="M157">
        <v>5</v>
      </c>
      <c r="N157">
        <v>38</v>
      </c>
      <c r="O157">
        <v>2</v>
      </c>
      <c r="P157">
        <v>5</v>
      </c>
      <c r="Q157">
        <v>30</v>
      </c>
    </row>
    <row r="158" spans="1:17" x14ac:dyDescent="0.25">
      <c r="A158" t="s">
        <v>246</v>
      </c>
      <c r="B158" t="s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13</v>
      </c>
      <c r="Q158">
        <v>84</v>
      </c>
    </row>
    <row r="159" spans="1:17" x14ac:dyDescent="0.25">
      <c r="A159" t="s">
        <v>246</v>
      </c>
      <c r="B159" t="s">
        <v>251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9</v>
      </c>
      <c r="K159">
        <v>48</v>
      </c>
      <c r="L159">
        <v>2</v>
      </c>
      <c r="M159">
        <v>7</v>
      </c>
      <c r="N159">
        <v>43</v>
      </c>
      <c r="O159">
        <v>2</v>
      </c>
      <c r="P159">
        <v>8</v>
      </c>
      <c r="Q159">
        <v>44</v>
      </c>
    </row>
    <row r="160" spans="1:17" x14ac:dyDescent="0.25">
      <c r="A160" t="s">
        <v>246</v>
      </c>
      <c r="B160" t="s">
        <v>252</v>
      </c>
      <c r="C160">
        <v>3</v>
      </c>
      <c r="D160">
        <v>10</v>
      </c>
      <c r="E160">
        <v>72</v>
      </c>
      <c r="F160">
        <v>2</v>
      </c>
      <c r="G160">
        <v>11</v>
      </c>
      <c r="H160">
        <v>65</v>
      </c>
      <c r="I160">
        <v>2</v>
      </c>
      <c r="J160">
        <v>5</v>
      </c>
      <c r="K160">
        <v>57</v>
      </c>
      <c r="L160">
        <v>2</v>
      </c>
      <c r="M160">
        <v>5</v>
      </c>
      <c r="N160">
        <v>46</v>
      </c>
      <c r="O160">
        <v>2</v>
      </c>
      <c r="P160">
        <v>5</v>
      </c>
      <c r="Q160">
        <v>34</v>
      </c>
    </row>
    <row r="161" spans="1:17" x14ac:dyDescent="0.25">
      <c r="A161" t="s">
        <v>246</v>
      </c>
      <c r="B161" t="s">
        <v>253</v>
      </c>
      <c r="C161">
        <v>2</v>
      </c>
      <c r="D161">
        <v>7</v>
      </c>
      <c r="E161">
        <v>59</v>
      </c>
      <c r="F161">
        <v>2</v>
      </c>
      <c r="G161">
        <v>5</v>
      </c>
      <c r="H161">
        <v>52</v>
      </c>
      <c r="I161">
        <v>2</v>
      </c>
      <c r="J161">
        <v>5</v>
      </c>
      <c r="K161">
        <v>42</v>
      </c>
      <c r="L161">
        <v>2</v>
      </c>
      <c r="M161">
        <v>5</v>
      </c>
      <c r="N161">
        <v>36</v>
      </c>
      <c r="O161">
        <v>2</v>
      </c>
      <c r="P161">
        <v>5</v>
      </c>
      <c r="Q161">
        <v>33</v>
      </c>
    </row>
    <row r="162" spans="1:17" x14ac:dyDescent="0.25">
      <c r="A162" t="s">
        <v>246</v>
      </c>
      <c r="B162" t="s">
        <v>254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</v>
      </c>
      <c r="J162">
        <v>5</v>
      </c>
      <c r="K162">
        <v>46</v>
      </c>
      <c r="L162">
        <v>2</v>
      </c>
      <c r="M162">
        <v>5</v>
      </c>
      <c r="N162">
        <v>48</v>
      </c>
      <c r="O162">
        <v>2</v>
      </c>
      <c r="P162">
        <v>5</v>
      </c>
      <c r="Q162">
        <v>42</v>
      </c>
    </row>
    <row r="163" spans="1:17" x14ac:dyDescent="0.25">
      <c r="A163" t="s">
        <v>255</v>
      </c>
      <c r="B163" t="s">
        <v>256</v>
      </c>
      <c r="C163">
        <v>2</v>
      </c>
      <c r="D163">
        <v>5</v>
      </c>
      <c r="E163">
        <v>46</v>
      </c>
      <c r="F163">
        <v>2</v>
      </c>
      <c r="G163">
        <v>10</v>
      </c>
      <c r="H163">
        <v>54</v>
      </c>
      <c r="I163">
        <v>2</v>
      </c>
      <c r="J163">
        <v>6</v>
      </c>
      <c r="K163">
        <v>101</v>
      </c>
      <c r="L163">
        <v>2</v>
      </c>
      <c r="M163">
        <v>5</v>
      </c>
      <c r="N163">
        <v>129</v>
      </c>
      <c r="O163">
        <v>2</v>
      </c>
      <c r="P163">
        <v>8</v>
      </c>
      <c r="Q163">
        <v>122</v>
      </c>
    </row>
    <row r="164" spans="1:17" x14ac:dyDescent="0.25">
      <c r="A164" t="s">
        <v>255</v>
      </c>
      <c r="B164" t="s">
        <v>257</v>
      </c>
      <c r="C164">
        <v>2</v>
      </c>
      <c r="D164">
        <v>5</v>
      </c>
      <c r="E164">
        <v>65</v>
      </c>
      <c r="F164">
        <v>2</v>
      </c>
      <c r="G164">
        <v>5</v>
      </c>
      <c r="H164">
        <v>62</v>
      </c>
      <c r="I164">
        <v>2</v>
      </c>
      <c r="J164">
        <v>5</v>
      </c>
      <c r="K164">
        <v>85</v>
      </c>
      <c r="L164">
        <v>2</v>
      </c>
      <c r="M164">
        <v>5</v>
      </c>
      <c r="N164">
        <v>91</v>
      </c>
      <c r="O164">
        <v>2</v>
      </c>
      <c r="P164">
        <v>5</v>
      </c>
      <c r="Q164">
        <v>93</v>
      </c>
    </row>
    <row r="165" spans="1:17" x14ac:dyDescent="0.25">
      <c r="A165" t="s">
        <v>255</v>
      </c>
      <c r="B165" t="s">
        <v>258</v>
      </c>
      <c r="C165">
        <v>2</v>
      </c>
      <c r="D165">
        <v>5</v>
      </c>
      <c r="E165">
        <v>94</v>
      </c>
      <c r="F165">
        <v>2</v>
      </c>
      <c r="G165">
        <v>5</v>
      </c>
      <c r="H165">
        <v>57</v>
      </c>
      <c r="I165">
        <v>8</v>
      </c>
      <c r="J165">
        <v>21</v>
      </c>
      <c r="K165">
        <v>106</v>
      </c>
      <c r="L165">
        <v>10</v>
      </c>
      <c r="M165">
        <v>23</v>
      </c>
      <c r="N165">
        <v>116</v>
      </c>
      <c r="O165">
        <v>10</v>
      </c>
      <c r="P165">
        <v>24</v>
      </c>
      <c r="Q165">
        <v>102</v>
      </c>
    </row>
    <row r="166" spans="1:17" x14ac:dyDescent="0.25">
      <c r="A166" t="s">
        <v>255</v>
      </c>
      <c r="B166" t="s">
        <v>259</v>
      </c>
      <c r="C166">
        <v>2</v>
      </c>
      <c r="D166">
        <v>5</v>
      </c>
      <c r="E166">
        <v>41</v>
      </c>
      <c r="F166">
        <v>3</v>
      </c>
      <c r="G166">
        <v>5</v>
      </c>
      <c r="H166">
        <v>41</v>
      </c>
      <c r="I166">
        <v>4</v>
      </c>
      <c r="J166">
        <v>13</v>
      </c>
      <c r="K166">
        <v>87</v>
      </c>
      <c r="L166">
        <v>4</v>
      </c>
      <c r="M166">
        <v>12</v>
      </c>
      <c r="N166">
        <v>87</v>
      </c>
      <c r="O166">
        <v>4</v>
      </c>
      <c r="P166">
        <v>12</v>
      </c>
      <c r="Q166">
        <v>82</v>
      </c>
    </row>
    <row r="167" spans="1:17" x14ac:dyDescent="0.25">
      <c r="A167" t="s">
        <v>260</v>
      </c>
      <c r="B167" t="s">
        <v>261</v>
      </c>
      <c r="C167">
        <v>2</v>
      </c>
      <c r="D167">
        <v>7</v>
      </c>
      <c r="E167">
        <v>88</v>
      </c>
      <c r="F167">
        <v>2</v>
      </c>
      <c r="G167">
        <v>7</v>
      </c>
      <c r="H167">
        <v>90</v>
      </c>
      <c r="I167">
        <v>2</v>
      </c>
      <c r="J167">
        <v>20</v>
      </c>
      <c r="K167">
        <v>75</v>
      </c>
      <c r="L167">
        <v>2</v>
      </c>
      <c r="M167">
        <v>17</v>
      </c>
      <c r="N167">
        <v>72</v>
      </c>
      <c r="O167">
        <v>2</v>
      </c>
      <c r="P167">
        <v>18</v>
      </c>
      <c r="Q167">
        <v>54</v>
      </c>
    </row>
    <row r="168" spans="1:17" x14ac:dyDescent="0.25">
      <c r="A168" t="s">
        <v>260</v>
      </c>
      <c r="B168" t="s">
        <v>262</v>
      </c>
      <c r="C168">
        <v>2</v>
      </c>
      <c r="D168">
        <v>5</v>
      </c>
      <c r="E168">
        <v>77</v>
      </c>
      <c r="F168">
        <v>2</v>
      </c>
      <c r="G168">
        <v>5</v>
      </c>
      <c r="H168">
        <v>82</v>
      </c>
      <c r="I168">
        <v>2</v>
      </c>
      <c r="J168">
        <v>17</v>
      </c>
      <c r="K168">
        <v>87</v>
      </c>
      <c r="L168">
        <v>2</v>
      </c>
      <c r="M168">
        <v>18</v>
      </c>
      <c r="N168">
        <v>90</v>
      </c>
      <c r="O168">
        <v>2</v>
      </c>
      <c r="P168">
        <v>17</v>
      </c>
      <c r="Q168">
        <v>81</v>
      </c>
    </row>
    <row r="169" spans="1:17" x14ac:dyDescent="0.25">
      <c r="A169" t="s">
        <v>263</v>
      </c>
      <c r="B169" t="s">
        <v>264</v>
      </c>
      <c r="C169">
        <v>7</v>
      </c>
      <c r="D169">
        <v>20</v>
      </c>
      <c r="E169">
        <v>106</v>
      </c>
      <c r="F169">
        <v>6</v>
      </c>
      <c r="G169">
        <v>19</v>
      </c>
      <c r="H169">
        <v>106</v>
      </c>
      <c r="I169">
        <v>2</v>
      </c>
      <c r="J169">
        <v>17</v>
      </c>
      <c r="K169">
        <v>83</v>
      </c>
      <c r="L169">
        <v>2</v>
      </c>
      <c r="M169">
        <v>30</v>
      </c>
      <c r="N169">
        <v>92</v>
      </c>
      <c r="O169">
        <v>3</v>
      </c>
      <c r="P169">
        <v>30</v>
      </c>
      <c r="Q169">
        <v>81</v>
      </c>
    </row>
    <row r="170" spans="1:17" x14ac:dyDescent="0.25">
      <c r="A170" t="s">
        <v>263</v>
      </c>
      <c r="B170" t="s">
        <v>265</v>
      </c>
      <c r="C170">
        <v>2</v>
      </c>
      <c r="D170">
        <v>12</v>
      </c>
      <c r="E170">
        <v>76</v>
      </c>
      <c r="F170">
        <v>3</v>
      </c>
      <c r="G170">
        <v>14</v>
      </c>
      <c r="H170">
        <v>82</v>
      </c>
      <c r="I170">
        <v>0</v>
      </c>
      <c r="J170">
        <v>0</v>
      </c>
      <c r="K170">
        <v>0</v>
      </c>
      <c r="L170">
        <v>11</v>
      </c>
      <c r="M170">
        <v>19</v>
      </c>
      <c r="N170">
        <v>112</v>
      </c>
      <c r="O170">
        <v>0</v>
      </c>
      <c r="P170">
        <v>0</v>
      </c>
      <c r="Q170">
        <v>0</v>
      </c>
    </row>
    <row r="171" spans="1:17" x14ac:dyDescent="0.25">
      <c r="A171" t="s">
        <v>263</v>
      </c>
      <c r="B171" t="s">
        <v>266</v>
      </c>
      <c r="C171">
        <v>2</v>
      </c>
      <c r="D171">
        <v>15</v>
      </c>
      <c r="E171">
        <v>75</v>
      </c>
      <c r="F171">
        <v>2</v>
      </c>
      <c r="G171">
        <v>18</v>
      </c>
      <c r="H171">
        <v>80</v>
      </c>
      <c r="I171">
        <v>2</v>
      </c>
      <c r="J171">
        <v>16</v>
      </c>
      <c r="K171">
        <v>83</v>
      </c>
      <c r="L171">
        <v>2</v>
      </c>
      <c r="M171">
        <v>10</v>
      </c>
      <c r="N171">
        <v>94</v>
      </c>
      <c r="O171">
        <v>2</v>
      </c>
      <c r="P171">
        <v>10</v>
      </c>
      <c r="Q171">
        <v>100</v>
      </c>
    </row>
    <row r="172" spans="1:17" x14ac:dyDescent="0.25">
      <c r="A172" t="s">
        <v>263</v>
      </c>
      <c r="B172" t="s">
        <v>268</v>
      </c>
      <c r="C172">
        <v>2</v>
      </c>
      <c r="D172">
        <v>25</v>
      </c>
      <c r="E172">
        <v>121</v>
      </c>
      <c r="F172">
        <v>2</v>
      </c>
      <c r="G172">
        <v>18</v>
      </c>
      <c r="H172">
        <v>81</v>
      </c>
      <c r="I172">
        <v>2</v>
      </c>
      <c r="J172">
        <v>12</v>
      </c>
      <c r="K172">
        <v>63</v>
      </c>
      <c r="L172">
        <v>2</v>
      </c>
      <c r="M172">
        <v>13</v>
      </c>
      <c r="N172">
        <v>70</v>
      </c>
      <c r="O172">
        <v>2</v>
      </c>
      <c r="P172">
        <v>13</v>
      </c>
      <c r="Q172">
        <v>88</v>
      </c>
    </row>
    <row r="173" spans="1:17" x14ac:dyDescent="0.25">
      <c r="A173" t="s">
        <v>263</v>
      </c>
      <c r="B173" t="s">
        <v>270</v>
      </c>
      <c r="C173">
        <v>2</v>
      </c>
      <c r="D173">
        <v>17</v>
      </c>
      <c r="E173">
        <v>70</v>
      </c>
      <c r="F173">
        <v>2</v>
      </c>
      <c r="G173">
        <v>17</v>
      </c>
      <c r="H173">
        <v>68</v>
      </c>
      <c r="I173">
        <v>3</v>
      </c>
      <c r="J173">
        <v>13</v>
      </c>
      <c r="K173">
        <v>55</v>
      </c>
      <c r="L173">
        <v>10</v>
      </c>
      <c r="M173">
        <v>11</v>
      </c>
      <c r="N173">
        <v>88</v>
      </c>
      <c r="O173">
        <v>15</v>
      </c>
      <c r="P173">
        <v>13</v>
      </c>
      <c r="Q173">
        <v>108</v>
      </c>
    </row>
    <row r="174" spans="1:17" x14ac:dyDescent="0.25">
      <c r="A174" t="s">
        <v>263</v>
      </c>
      <c r="B174" t="s">
        <v>272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14</v>
      </c>
      <c r="K174">
        <v>63</v>
      </c>
      <c r="L174">
        <v>2</v>
      </c>
      <c r="M174">
        <v>16</v>
      </c>
      <c r="N174">
        <v>67</v>
      </c>
      <c r="O174">
        <v>2</v>
      </c>
      <c r="P174">
        <v>17</v>
      </c>
      <c r="Q174">
        <v>94</v>
      </c>
    </row>
    <row r="175" spans="1:17" x14ac:dyDescent="0.25">
      <c r="A175" t="s">
        <v>263</v>
      </c>
      <c r="B175" t="s">
        <v>273</v>
      </c>
      <c r="C175">
        <v>0</v>
      </c>
      <c r="D175">
        <v>0</v>
      </c>
      <c r="E175">
        <v>0</v>
      </c>
      <c r="F175">
        <v>3</v>
      </c>
      <c r="G175">
        <v>9</v>
      </c>
      <c r="H175">
        <v>52</v>
      </c>
      <c r="I175">
        <v>4</v>
      </c>
      <c r="J175">
        <v>23</v>
      </c>
      <c r="K175">
        <v>50</v>
      </c>
      <c r="L175">
        <v>4</v>
      </c>
      <c r="M175">
        <v>20</v>
      </c>
      <c r="N175">
        <v>52</v>
      </c>
      <c r="O175">
        <v>4</v>
      </c>
      <c r="P175">
        <v>21</v>
      </c>
      <c r="Q175">
        <v>50</v>
      </c>
    </row>
    <row r="176" spans="1:17" x14ac:dyDescent="0.25">
      <c r="A176" t="s">
        <v>263</v>
      </c>
      <c r="B176" t="s">
        <v>274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263</v>
      </c>
      <c r="B177" t="s">
        <v>275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5</v>
      </c>
      <c r="J177">
        <v>11</v>
      </c>
      <c r="K177">
        <v>96</v>
      </c>
      <c r="L177">
        <v>6</v>
      </c>
      <c r="M177">
        <v>11</v>
      </c>
      <c r="N177">
        <v>83</v>
      </c>
      <c r="O177">
        <v>8</v>
      </c>
      <c r="P177">
        <v>13</v>
      </c>
      <c r="Q177">
        <v>100</v>
      </c>
    </row>
    <row r="178" spans="1:17" x14ac:dyDescent="0.25">
      <c r="A178" t="s">
        <v>263</v>
      </c>
      <c r="B178" t="s">
        <v>276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</v>
      </c>
      <c r="J178">
        <v>14</v>
      </c>
      <c r="K178">
        <v>51</v>
      </c>
      <c r="L178">
        <v>3</v>
      </c>
      <c r="M178">
        <v>16</v>
      </c>
      <c r="N178">
        <v>55</v>
      </c>
      <c r="O178">
        <v>4</v>
      </c>
      <c r="P178">
        <v>17</v>
      </c>
      <c r="Q178">
        <v>77</v>
      </c>
    </row>
    <row r="179" spans="1:17" x14ac:dyDescent="0.25">
      <c r="A179" t="s">
        <v>263</v>
      </c>
      <c r="B179" t="s">
        <v>277</v>
      </c>
      <c r="C179">
        <v>3</v>
      </c>
      <c r="D179">
        <v>22</v>
      </c>
      <c r="E179">
        <v>58</v>
      </c>
      <c r="F179">
        <v>3</v>
      </c>
      <c r="G179">
        <v>22</v>
      </c>
      <c r="H179">
        <v>54</v>
      </c>
      <c r="I179">
        <v>8</v>
      </c>
      <c r="J179">
        <v>21</v>
      </c>
      <c r="K179">
        <v>110</v>
      </c>
      <c r="L179">
        <v>9</v>
      </c>
      <c r="M179">
        <v>24</v>
      </c>
      <c r="N179">
        <v>124</v>
      </c>
      <c r="O179">
        <v>10</v>
      </c>
      <c r="P179">
        <v>25</v>
      </c>
      <c r="Q179">
        <v>135</v>
      </c>
    </row>
    <row r="180" spans="1:17" x14ac:dyDescent="0.25">
      <c r="A180" t="s">
        <v>263</v>
      </c>
      <c r="B180" t="s">
        <v>278</v>
      </c>
      <c r="C180">
        <v>5</v>
      </c>
      <c r="D180">
        <v>11</v>
      </c>
      <c r="E180">
        <v>104</v>
      </c>
      <c r="F180">
        <v>5</v>
      </c>
      <c r="G180">
        <v>11</v>
      </c>
      <c r="H180">
        <v>98</v>
      </c>
      <c r="I180">
        <v>0</v>
      </c>
      <c r="J180">
        <v>0</v>
      </c>
      <c r="K180">
        <v>0</v>
      </c>
      <c r="L180">
        <v>16</v>
      </c>
      <c r="M180">
        <v>12</v>
      </c>
      <c r="N180">
        <v>35</v>
      </c>
      <c r="O180">
        <v>13</v>
      </c>
      <c r="P180">
        <v>9</v>
      </c>
      <c r="Q180">
        <v>35</v>
      </c>
    </row>
    <row r="181" spans="1:17" x14ac:dyDescent="0.25">
      <c r="A181" t="s">
        <v>263</v>
      </c>
      <c r="B181" t="s">
        <v>279</v>
      </c>
      <c r="C181">
        <v>4</v>
      </c>
      <c r="D181">
        <v>14</v>
      </c>
      <c r="E181">
        <v>52</v>
      </c>
      <c r="F181">
        <v>3</v>
      </c>
      <c r="G181">
        <v>15</v>
      </c>
      <c r="H181">
        <v>53</v>
      </c>
      <c r="I181">
        <v>13</v>
      </c>
      <c r="J181">
        <v>40</v>
      </c>
      <c r="K181">
        <v>180</v>
      </c>
      <c r="L181">
        <v>11</v>
      </c>
      <c r="M181">
        <v>31</v>
      </c>
      <c r="N181">
        <v>145</v>
      </c>
      <c r="O181">
        <v>11</v>
      </c>
      <c r="P181">
        <v>30</v>
      </c>
      <c r="Q181">
        <v>148</v>
      </c>
    </row>
    <row r="182" spans="1:17" x14ac:dyDescent="0.25">
      <c r="A182" t="s">
        <v>263</v>
      </c>
      <c r="B182" t="s">
        <v>280</v>
      </c>
      <c r="C182">
        <v>9</v>
      </c>
      <c r="D182">
        <v>20</v>
      </c>
      <c r="E182">
        <v>109</v>
      </c>
      <c r="F182">
        <v>8</v>
      </c>
      <c r="G182">
        <v>19</v>
      </c>
      <c r="H182">
        <v>116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281</v>
      </c>
      <c r="B183" t="s">
        <v>281</v>
      </c>
      <c r="C183">
        <v>7</v>
      </c>
      <c r="D183">
        <v>16</v>
      </c>
      <c r="E183">
        <v>42</v>
      </c>
      <c r="F183">
        <v>8</v>
      </c>
      <c r="G183">
        <v>14</v>
      </c>
      <c r="H183">
        <v>42</v>
      </c>
      <c r="I183">
        <v>7</v>
      </c>
      <c r="J183">
        <v>22</v>
      </c>
      <c r="K183">
        <v>130</v>
      </c>
      <c r="L183">
        <v>6</v>
      </c>
      <c r="M183">
        <v>17</v>
      </c>
      <c r="N183">
        <v>122</v>
      </c>
      <c r="O183">
        <v>9</v>
      </c>
      <c r="P183">
        <v>23</v>
      </c>
      <c r="Q183">
        <v>158</v>
      </c>
    </row>
    <row r="184" spans="1:17" x14ac:dyDescent="0.25">
      <c r="A184" t="s">
        <v>281</v>
      </c>
      <c r="B184" t="s">
        <v>282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7</v>
      </c>
      <c r="J184">
        <v>21</v>
      </c>
      <c r="K184">
        <v>129</v>
      </c>
      <c r="L184">
        <v>6</v>
      </c>
      <c r="M184">
        <v>15</v>
      </c>
      <c r="N184">
        <v>113</v>
      </c>
      <c r="O184">
        <v>5</v>
      </c>
      <c r="P184">
        <v>15</v>
      </c>
      <c r="Q184">
        <v>96</v>
      </c>
    </row>
    <row r="185" spans="1:17" x14ac:dyDescent="0.25">
      <c r="A185" t="s">
        <v>283</v>
      </c>
      <c r="B185" t="s">
        <v>284</v>
      </c>
      <c r="C185">
        <v>14</v>
      </c>
      <c r="D185">
        <v>36</v>
      </c>
      <c r="E185">
        <v>210</v>
      </c>
      <c r="F185">
        <v>15</v>
      </c>
      <c r="G185">
        <v>39</v>
      </c>
      <c r="H185">
        <v>202</v>
      </c>
      <c r="I185">
        <v>0</v>
      </c>
      <c r="J185">
        <v>0</v>
      </c>
      <c r="K185">
        <v>0</v>
      </c>
      <c r="L185">
        <v>4</v>
      </c>
      <c r="M185">
        <v>12</v>
      </c>
      <c r="N185">
        <v>74</v>
      </c>
      <c r="O185">
        <v>5</v>
      </c>
      <c r="P185">
        <v>13</v>
      </c>
      <c r="Q185">
        <v>90</v>
      </c>
    </row>
    <row r="186" spans="1:17" x14ac:dyDescent="0.25">
      <c r="A186" t="s">
        <v>283</v>
      </c>
      <c r="B186" t="s">
        <v>286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6</v>
      </c>
      <c r="J186">
        <v>33</v>
      </c>
      <c r="K186">
        <v>165</v>
      </c>
      <c r="L186">
        <v>7</v>
      </c>
      <c r="M186">
        <v>36</v>
      </c>
      <c r="N186">
        <v>135</v>
      </c>
      <c r="O186">
        <v>7</v>
      </c>
      <c r="P186">
        <v>36</v>
      </c>
      <c r="Q186">
        <v>130</v>
      </c>
    </row>
    <row r="187" spans="1:17" x14ac:dyDescent="0.25">
      <c r="A187" t="s">
        <v>283</v>
      </c>
      <c r="B187" t="s">
        <v>287</v>
      </c>
      <c r="C187">
        <v>10</v>
      </c>
      <c r="D187">
        <v>22</v>
      </c>
      <c r="E187">
        <v>105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7</v>
      </c>
      <c r="M187">
        <v>14</v>
      </c>
      <c r="N187">
        <v>55</v>
      </c>
      <c r="O187">
        <v>6</v>
      </c>
      <c r="P187">
        <v>13</v>
      </c>
      <c r="Q187">
        <v>72</v>
      </c>
    </row>
    <row r="188" spans="1:17" x14ac:dyDescent="0.25">
      <c r="A188" t="s">
        <v>283</v>
      </c>
      <c r="B188" t="s">
        <v>288</v>
      </c>
      <c r="C188">
        <v>9</v>
      </c>
      <c r="D188">
        <v>22</v>
      </c>
      <c r="E188">
        <v>105</v>
      </c>
      <c r="F188">
        <v>9</v>
      </c>
      <c r="G188">
        <v>28</v>
      </c>
      <c r="H188">
        <v>129</v>
      </c>
      <c r="I188">
        <v>13</v>
      </c>
      <c r="J188">
        <v>27</v>
      </c>
      <c r="K188">
        <v>164</v>
      </c>
      <c r="L188">
        <v>13</v>
      </c>
      <c r="M188">
        <v>26</v>
      </c>
      <c r="N188">
        <v>144</v>
      </c>
      <c r="O188">
        <v>14</v>
      </c>
      <c r="P188">
        <v>26</v>
      </c>
      <c r="Q188">
        <v>151</v>
      </c>
    </row>
    <row r="189" spans="1:17" x14ac:dyDescent="0.25">
      <c r="A189" t="s">
        <v>283</v>
      </c>
      <c r="B189" t="s">
        <v>289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11</v>
      </c>
      <c r="J189">
        <v>22</v>
      </c>
      <c r="K189">
        <v>183</v>
      </c>
      <c r="L189">
        <v>10</v>
      </c>
      <c r="M189">
        <v>23</v>
      </c>
      <c r="N189">
        <v>160</v>
      </c>
      <c r="O189">
        <v>10</v>
      </c>
      <c r="P189">
        <v>22</v>
      </c>
      <c r="Q189">
        <v>122</v>
      </c>
    </row>
    <row r="190" spans="1:17" x14ac:dyDescent="0.25">
      <c r="A190" t="s">
        <v>283</v>
      </c>
      <c r="B190" t="s">
        <v>290</v>
      </c>
      <c r="C190">
        <v>9</v>
      </c>
      <c r="D190">
        <v>29</v>
      </c>
      <c r="E190">
        <v>166</v>
      </c>
      <c r="F190">
        <v>9</v>
      </c>
      <c r="G190">
        <v>35</v>
      </c>
      <c r="H190">
        <v>201</v>
      </c>
      <c r="I190">
        <v>11</v>
      </c>
      <c r="J190">
        <v>26</v>
      </c>
      <c r="K190">
        <v>204</v>
      </c>
      <c r="L190">
        <v>10</v>
      </c>
      <c r="M190">
        <v>26</v>
      </c>
      <c r="N190">
        <v>146</v>
      </c>
      <c r="O190">
        <v>11</v>
      </c>
      <c r="P190">
        <v>27</v>
      </c>
      <c r="Q190">
        <v>139</v>
      </c>
    </row>
    <row r="191" spans="1:17" x14ac:dyDescent="0.25">
      <c r="A191" t="s">
        <v>283</v>
      </c>
      <c r="B191" t="s">
        <v>292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5</v>
      </c>
      <c r="J191">
        <v>16</v>
      </c>
      <c r="K191">
        <v>86</v>
      </c>
      <c r="L191">
        <v>4</v>
      </c>
      <c r="M191">
        <v>12</v>
      </c>
      <c r="N191">
        <v>85</v>
      </c>
      <c r="O191">
        <v>5</v>
      </c>
      <c r="P191">
        <v>12</v>
      </c>
      <c r="Q191">
        <v>83</v>
      </c>
    </row>
    <row r="192" spans="1:17" x14ac:dyDescent="0.25">
      <c r="A192" t="s">
        <v>283</v>
      </c>
      <c r="B192" t="s">
        <v>293</v>
      </c>
      <c r="C192">
        <v>12</v>
      </c>
      <c r="D192">
        <v>26</v>
      </c>
      <c r="E192">
        <v>142</v>
      </c>
      <c r="F192">
        <v>13</v>
      </c>
      <c r="G192">
        <v>26</v>
      </c>
      <c r="H192">
        <v>136</v>
      </c>
      <c r="I192">
        <v>8</v>
      </c>
      <c r="J192">
        <v>13</v>
      </c>
      <c r="K192">
        <v>76</v>
      </c>
      <c r="L192">
        <v>7</v>
      </c>
      <c r="M192">
        <v>13</v>
      </c>
      <c r="N192">
        <v>68</v>
      </c>
      <c r="O192">
        <v>7</v>
      </c>
      <c r="P192">
        <v>13</v>
      </c>
      <c r="Q192">
        <v>77</v>
      </c>
    </row>
    <row r="193" spans="1:17" x14ac:dyDescent="0.25">
      <c r="A193" t="s">
        <v>283</v>
      </c>
      <c r="B193" t="s">
        <v>294</v>
      </c>
      <c r="C193">
        <v>11</v>
      </c>
      <c r="D193">
        <v>31</v>
      </c>
      <c r="E193">
        <v>237</v>
      </c>
      <c r="F193">
        <v>10</v>
      </c>
      <c r="G193">
        <v>26</v>
      </c>
      <c r="H193">
        <v>213</v>
      </c>
      <c r="I193">
        <v>6</v>
      </c>
      <c r="J193">
        <v>18</v>
      </c>
      <c r="K193">
        <v>108</v>
      </c>
      <c r="L193">
        <v>5</v>
      </c>
      <c r="M193">
        <v>14</v>
      </c>
      <c r="N193">
        <v>104</v>
      </c>
      <c r="O193">
        <v>5</v>
      </c>
      <c r="P193">
        <v>15</v>
      </c>
      <c r="Q193">
        <v>110</v>
      </c>
    </row>
    <row r="194" spans="1:17" x14ac:dyDescent="0.25">
      <c r="A194" t="s">
        <v>283</v>
      </c>
      <c r="B194" t="s">
        <v>296</v>
      </c>
      <c r="C194">
        <v>11</v>
      </c>
      <c r="D194">
        <v>28</v>
      </c>
      <c r="E194">
        <v>221</v>
      </c>
      <c r="F194">
        <v>11</v>
      </c>
      <c r="G194">
        <v>27</v>
      </c>
      <c r="H194">
        <v>228</v>
      </c>
      <c r="I194">
        <v>0</v>
      </c>
      <c r="J194">
        <v>0</v>
      </c>
      <c r="K194">
        <v>0</v>
      </c>
      <c r="L194">
        <v>4</v>
      </c>
      <c r="M194">
        <v>12</v>
      </c>
      <c r="N194">
        <v>88</v>
      </c>
      <c r="O194">
        <v>5</v>
      </c>
      <c r="P194">
        <v>13</v>
      </c>
      <c r="Q194">
        <v>100</v>
      </c>
    </row>
    <row r="195" spans="1:17" x14ac:dyDescent="0.25">
      <c r="A195" t="s">
        <v>283</v>
      </c>
      <c r="B195" t="s">
        <v>298</v>
      </c>
      <c r="C195">
        <v>7</v>
      </c>
      <c r="D195">
        <v>17</v>
      </c>
      <c r="E195">
        <v>76</v>
      </c>
      <c r="F195">
        <v>7</v>
      </c>
      <c r="G195">
        <v>19</v>
      </c>
      <c r="H195">
        <v>89</v>
      </c>
      <c r="I195">
        <v>10</v>
      </c>
      <c r="J195">
        <v>21</v>
      </c>
      <c r="K195">
        <v>266</v>
      </c>
      <c r="L195">
        <v>11</v>
      </c>
      <c r="M195">
        <v>23</v>
      </c>
      <c r="N195">
        <v>240</v>
      </c>
      <c r="O195">
        <v>10</v>
      </c>
      <c r="P195">
        <v>26</v>
      </c>
      <c r="Q195">
        <v>180</v>
      </c>
    </row>
    <row r="196" spans="1:17" x14ac:dyDescent="0.25">
      <c r="A196" t="s">
        <v>283</v>
      </c>
      <c r="B196" t="s">
        <v>299</v>
      </c>
      <c r="C196">
        <v>7</v>
      </c>
      <c r="D196">
        <v>14</v>
      </c>
      <c r="E196">
        <v>69</v>
      </c>
      <c r="F196">
        <v>7</v>
      </c>
      <c r="G196">
        <v>12</v>
      </c>
      <c r="H196">
        <v>68</v>
      </c>
      <c r="I196">
        <v>7</v>
      </c>
      <c r="J196">
        <v>40</v>
      </c>
      <c r="K196">
        <v>160</v>
      </c>
      <c r="L196">
        <v>7</v>
      </c>
      <c r="M196">
        <v>43</v>
      </c>
      <c r="N196">
        <v>150</v>
      </c>
      <c r="O196">
        <v>7</v>
      </c>
      <c r="P196">
        <v>36</v>
      </c>
      <c r="Q196">
        <v>171</v>
      </c>
    </row>
    <row r="197" spans="1:17" x14ac:dyDescent="0.25">
      <c r="A197" t="s">
        <v>283</v>
      </c>
      <c r="B197" t="s">
        <v>301</v>
      </c>
      <c r="C197">
        <v>8</v>
      </c>
      <c r="D197">
        <v>19</v>
      </c>
      <c r="E197">
        <v>97</v>
      </c>
      <c r="F197">
        <v>5</v>
      </c>
      <c r="G197">
        <v>13</v>
      </c>
      <c r="H197">
        <v>62</v>
      </c>
      <c r="I197">
        <v>5</v>
      </c>
      <c r="J197">
        <v>23</v>
      </c>
      <c r="K197">
        <v>176</v>
      </c>
      <c r="L197">
        <v>7</v>
      </c>
      <c r="M197">
        <v>31</v>
      </c>
      <c r="N197">
        <v>190</v>
      </c>
      <c r="O197">
        <v>6</v>
      </c>
      <c r="P197">
        <v>24</v>
      </c>
      <c r="Q197">
        <v>152</v>
      </c>
    </row>
    <row r="198" spans="1:17" x14ac:dyDescent="0.25">
      <c r="A198" t="s">
        <v>283</v>
      </c>
      <c r="B198" t="s">
        <v>303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7</v>
      </c>
      <c r="J198">
        <v>33</v>
      </c>
      <c r="K198">
        <v>122</v>
      </c>
      <c r="L198">
        <v>7</v>
      </c>
      <c r="M198">
        <v>35</v>
      </c>
      <c r="N198">
        <v>127</v>
      </c>
      <c r="O198">
        <v>6</v>
      </c>
      <c r="P198">
        <v>34</v>
      </c>
      <c r="Q198">
        <v>134</v>
      </c>
    </row>
    <row r="199" spans="1:17" x14ac:dyDescent="0.25">
      <c r="A199" t="s">
        <v>304</v>
      </c>
      <c r="B199" t="s">
        <v>305</v>
      </c>
      <c r="C199">
        <v>12</v>
      </c>
      <c r="D199">
        <v>22</v>
      </c>
      <c r="E199">
        <v>214</v>
      </c>
      <c r="F199">
        <v>10</v>
      </c>
      <c r="G199">
        <v>22</v>
      </c>
      <c r="H199">
        <v>151</v>
      </c>
      <c r="I199">
        <v>6</v>
      </c>
      <c r="J199">
        <v>32</v>
      </c>
      <c r="K199">
        <v>141</v>
      </c>
      <c r="L199">
        <v>6</v>
      </c>
      <c r="M199">
        <v>32</v>
      </c>
      <c r="N199">
        <v>112</v>
      </c>
      <c r="O199">
        <v>6</v>
      </c>
      <c r="P199">
        <v>33</v>
      </c>
      <c r="Q199">
        <v>156</v>
      </c>
    </row>
    <row r="200" spans="1:17" x14ac:dyDescent="0.25">
      <c r="A200" t="s">
        <v>304</v>
      </c>
      <c r="B200" t="s">
        <v>306</v>
      </c>
      <c r="C200">
        <v>7</v>
      </c>
      <c r="D200">
        <v>42</v>
      </c>
      <c r="E200">
        <v>147</v>
      </c>
      <c r="F200">
        <v>9</v>
      </c>
      <c r="G200">
        <v>52</v>
      </c>
      <c r="H200">
        <v>187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304</v>
      </c>
      <c r="B201" t="s">
        <v>308</v>
      </c>
      <c r="C201">
        <v>5</v>
      </c>
      <c r="D201">
        <v>23</v>
      </c>
      <c r="E201">
        <v>168</v>
      </c>
      <c r="F201">
        <v>6</v>
      </c>
      <c r="G201">
        <v>24</v>
      </c>
      <c r="H201">
        <v>189</v>
      </c>
      <c r="I201">
        <v>14</v>
      </c>
      <c r="J201">
        <v>22</v>
      </c>
      <c r="K201">
        <v>75</v>
      </c>
      <c r="L201">
        <v>13</v>
      </c>
      <c r="M201">
        <v>22</v>
      </c>
      <c r="N201">
        <v>57</v>
      </c>
      <c r="O201">
        <v>13</v>
      </c>
      <c r="P201">
        <v>20</v>
      </c>
      <c r="Q201">
        <v>59</v>
      </c>
    </row>
    <row r="202" spans="1:17" x14ac:dyDescent="0.25">
      <c r="A202" t="s">
        <v>304</v>
      </c>
      <c r="B202" t="s">
        <v>310</v>
      </c>
      <c r="C202">
        <v>7</v>
      </c>
      <c r="D202">
        <v>31</v>
      </c>
      <c r="E202">
        <v>139</v>
      </c>
      <c r="F202">
        <v>8</v>
      </c>
      <c r="G202">
        <v>32</v>
      </c>
      <c r="H202">
        <v>156</v>
      </c>
      <c r="I202">
        <v>4</v>
      </c>
      <c r="J202">
        <v>24</v>
      </c>
      <c r="K202">
        <v>56</v>
      </c>
      <c r="L202">
        <v>5</v>
      </c>
      <c r="M202">
        <v>25</v>
      </c>
      <c r="N202">
        <v>49</v>
      </c>
      <c r="O202">
        <v>4</v>
      </c>
      <c r="P202">
        <v>25</v>
      </c>
      <c r="Q202">
        <v>47</v>
      </c>
    </row>
    <row r="203" spans="1:17" x14ac:dyDescent="0.25">
      <c r="A203" t="s">
        <v>304</v>
      </c>
      <c r="B203" t="s">
        <v>312</v>
      </c>
      <c r="C203">
        <v>6</v>
      </c>
      <c r="D203">
        <v>32</v>
      </c>
      <c r="E203">
        <v>171</v>
      </c>
      <c r="F203">
        <v>6</v>
      </c>
      <c r="G203">
        <v>31</v>
      </c>
      <c r="H203">
        <v>155</v>
      </c>
      <c r="I203">
        <v>8</v>
      </c>
      <c r="J203">
        <v>19</v>
      </c>
      <c r="K203">
        <v>49</v>
      </c>
      <c r="L203">
        <v>9</v>
      </c>
      <c r="M203">
        <v>20</v>
      </c>
      <c r="N203">
        <v>62</v>
      </c>
      <c r="O203">
        <v>10</v>
      </c>
      <c r="P203">
        <v>20</v>
      </c>
      <c r="Q203">
        <v>56</v>
      </c>
    </row>
    <row r="204" spans="1:17" x14ac:dyDescent="0.25">
      <c r="A204" t="s">
        <v>314</v>
      </c>
      <c r="B204" t="s">
        <v>315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14</v>
      </c>
      <c r="J204">
        <v>22</v>
      </c>
      <c r="K204">
        <v>41</v>
      </c>
      <c r="L204">
        <v>13</v>
      </c>
      <c r="M204">
        <v>26</v>
      </c>
      <c r="N204">
        <v>46</v>
      </c>
      <c r="O204">
        <v>13</v>
      </c>
      <c r="P204">
        <v>25</v>
      </c>
      <c r="Q204">
        <v>64</v>
      </c>
    </row>
    <row r="205" spans="1:17" x14ac:dyDescent="0.25">
      <c r="A205" t="s">
        <v>316</v>
      </c>
      <c r="B205" t="s">
        <v>317</v>
      </c>
      <c r="C205">
        <v>12</v>
      </c>
      <c r="D205">
        <v>19</v>
      </c>
      <c r="E205">
        <v>65</v>
      </c>
      <c r="F205">
        <v>12</v>
      </c>
      <c r="G205">
        <v>21</v>
      </c>
      <c r="H205">
        <v>57</v>
      </c>
      <c r="I205">
        <v>9</v>
      </c>
      <c r="J205">
        <v>25</v>
      </c>
      <c r="K205">
        <v>58</v>
      </c>
      <c r="L205">
        <v>8</v>
      </c>
      <c r="M205">
        <v>23</v>
      </c>
      <c r="N205">
        <v>53</v>
      </c>
      <c r="O205">
        <v>8</v>
      </c>
      <c r="P205">
        <v>24</v>
      </c>
      <c r="Q205">
        <v>49</v>
      </c>
    </row>
    <row r="206" spans="1:17" x14ac:dyDescent="0.25">
      <c r="A206" t="s">
        <v>316</v>
      </c>
      <c r="B206" t="s">
        <v>319</v>
      </c>
      <c r="C206">
        <v>4</v>
      </c>
      <c r="D206">
        <v>33</v>
      </c>
      <c r="E206">
        <v>86</v>
      </c>
      <c r="F206">
        <v>3</v>
      </c>
      <c r="G206">
        <v>27</v>
      </c>
      <c r="H206">
        <v>68</v>
      </c>
      <c r="I206">
        <v>9</v>
      </c>
      <c r="J206">
        <v>25</v>
      </c>
      <c r="K206">
        <v>62</v>
      </c>
      <c r="L206">
        <v>8</v>
      </c>
      <c r="M206">
        <v>29</v>
      </c>
      <c r="N206">
        <v>63</v>
      </c>
      <c r="O206">
        <v>9</v>
      </c>
      <c r="P206">
        <v>28</v>
      </c>
      <c r="Q206">
        <v>54</v>
      </c>
    </row>
    <row r="207" spans="1:17" x14ac:dyDescent="0.25">
      <c r="A207" t="s">
        <v>316</v>
      </c>
      <c r="B207" t="s">
        <v>320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14</v>
      </c>
      <c r="J207">
        <v>18</v>
      </c>
      <c r="K207">
        <v>87</v>
      </c>
      <c r="L207">
        <v>15</v>
      </c>
      <c r="M207">
        <v>19</v>
      </c>
      <c r="N207">
        <v>84</v>
      </c>
      <c r="O207">
        <v>13</v>
      </c>
      <c r="P207">
        <v>18</v>
      </c>
      <c r="Q207">
        <v>85</v>
      </c>
    </row>
    <row r="208" spans="1:17" x14ac:dyDescent="0.25">
      <c r="A208" t="s">
        <v>316</v>
      </c>
      <c r="B208" t="s">
        <v>321</v>
      </c>
      <c r="C208">
        <v>11</v>
      </c>
      <c r="D208">
        <v>24</v>
      </c>
      <c r="E208">
        <v>45</v>
      </c>
      <c r="F208">
        <v>14</v>
      </c>
      <c r="G208">
        <v>30</v>
      </c>
      <c r="H208">
        <v>48</v>
      </c>
      <c r="I208">
        <v>13</v>
      </c>
      <c r="J208">
        <v>18</v>
      </c>
      <c r="K208">
        <v>77</v>
      </c>
      <c r="L208">
        <v>13</v>
      </c>
      <c r="M208">
        <v>18</v>
      </c>
      <c r="N208">
        <v>83</v>
      </c>
      <c r="O208">
        <v>14</v>
      </c>
      <c r="P208">
        <v>18</v>
      </c>
      <c r="Q208">
        <v>91</v>
      </c>
    </row>
    <row r="209" spans="1:17" x14ac:dyDescent="0.25">
      <c r="A209" t="s">
        <v>316</v>
      </c>
      <c r="B209" t="s">
        <v>322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5</v>
      </c>
      <c r="J209">
        <v>14</v>
      </c>
      <c r="K209">
        <v>61</v>
      </c>
      <c r="L209">
        <v>5</v>
      </c>
      <c r="M209">
        <v>12</v>
      </c>
      <c r="N209">
        <v>67</v>
      </c>
      <c r="O209">
        <v>0</v>
      </c>
      <c r="P209">
        <v>0</v>
      </c>
      <c r="Q209">
        <v>0</v>
      </c>
    </row>
    <row r="210" spans="1:17" x14ac:dyDescent="0.25">
      <c r="A210" t="s">
        <v>316</v>
      </c>
      <c r="B210" t="s">
        <v>323</v>
      </c>
      <c r="C210">
        <v>8</v>
      </c>
      <c r="D210">
        <v>21</v>
      </c>
      <c r="E210">
        <v>65</v>
      </c>
      <c r="F210">
        <v>9</v>
      </c>
      <c r="G210">
        <v>22</v>
      </c>
      <c r="H210">
        <v>60</v>
      </c>
      <c r="I210">
        <v>5</v>
      </c>
      <c r="J210">
        <v>24</v>
      </c>
      <c r="K210">
        <v>90</v>
      </c>
      <c r="L210">
        <v>5</v>
      </c>
      <c r="M210">
        <v>24</v>
      </c>
      <c r="N210">
        <v>95</v>
      </c>
      <c r="O210">
        <v>4</v>
      </c>
      <c r="P210">
        <v>23</v>
      </c>
      <c r="Q210">
        <v>93</v>
      </c>
    </row>
    <row r="211" spans="1:17" x14ac:dyDescent="0.25">
      <c r="A211" t="s">
        <v>316</v>
      </c>
      <c r="B211" t="s">
        <v>324</v>
      </c>
      <c r="C211">
        <v>0</v>
      </c>
      <c r="D211">
        <v>0</v>
      </c>
      <c r="E211">
        <v>0</v>
      </c>
      <c r="F211">
        <v>11</v>
      </c>
      <c r="G211">
        <v>17</v>
      </c>
      <c r="H211">
        <v>76</v>
      </c>
      <c r="I211">
        <v>7</v>
      </c>
      <c r="J211">
        <v>12</v>
      </c>
      <c r="K211">
        <v>65</v>
      </c>
      <c r="L211">
        <v>5</v>
      </c>
      <c r="M211">
        <v>12</v>
      </c>
      <c r="N211">
        <v>61</v>
      </c>
      <c r="O211">
        <v>7</v>
      </c>
      <c r="P211">
        <v>15</v>
      </c>
      <c r="Q211">
        <v>64</v>
      </c>
    </row>
    <row r="212" spans="1:17" x14ac:dyDescent="0.25">
      <c r="A212" t="s">
        <v>316</v>
      </c>
      <c r="B212" t="s">
        <v>325</v>
      </c>
      <c r="C212">
        <v>10</v>
      </c>
      <c r="D212">
        <v>15</v>
      </c>
      <c r="E212">
        <v>130</v>
      </c>
      <c r="F212">
        <v>14</v>
      </c>
      <c r="G212">
        <v>14</v>
      </c>
      <c r="H212">
        <v>134</v>
      </c>
      <c r="I212">
        <v>5</v>
      </c>
      <c r="J212">
        <v>17</v>
      </c>
      <c r="K212">
        <v>62</v>
      </c>
      <c r="L212">
        <v>4</v>
      </c>
      <c r="M212">
        <v>17</v>
      </c>
      <c r="N212">
        <v>66</v>
      </c>
      <c r="O212">
        <v>5</v>
      </c>
      <c r="P212">
        <v>12</v>
      </c>
      <c r="Q212">
        <v>60</v>
      </c>
    </row>
    <row r="213" spans="1:17" x14ac:dyDescent="0.25">
      <c r="A213" t="s">
        <v>327</v>
      </c>
      <c r="B213" t="s">
        <v>328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9</v>
      </c>
      <c r="P213">
        <v>17</v>
      </c>
      <c r="Q213">
        <v>106</v>
      </c>
    </row>
    <row r="214" spans="1:17" x14ac:dyDescent="0.25">
      <c r="A214" t="s">
        <v>327</v>
      </c>
      <c r="B214" t="s">
        <v>330</v>
      </c>
      <c r="C214">
        <v>5</v>
      </c>
      <c r="D214">
        <v>29</v>
      </c>
      <c r="E214">
        <v>86</v>
      </c>
      <c r="F214">
        <v>4</v>
      </c>
      <c r="G214">
        <v>28</v>
      </c>
      <c r="H214">
        <v>79</v>
      </c>
      <c r="I214">
        <v>5</v>
      </c>
      <c r="J214">
        <v>12</v>
      </c>
      <c r="K214">
        <v>56</v>
      </c>
      <c r="L214">
        <v>5</v>
      </c>
      <c r="M214">
        <v>12</v>
      </c>
      <c r="N214">
        <v>62</v>
      </c>
      <c r="O214">
        <v>0</v>
      </c>
      <c r="P214">
        <v>0</v>
      </c>
      <c r="Q214">
        <v>0</v>
      </c>
    </row>
    <row r="215" spans="1:17" x14ac:dyDescent="0.25">
      <c r="A215" t="s">
        <v>327</v>
      </c>
      <c r="B215" t="s">
        <v>331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6</v>
      </c>
      <c r="J215">
        <v>24</v>
      </c>
      <c r="K215">
        <v>91</v>
      </c>
      <c r="L215">
        <v>5</v>
      </c>
      <c r="M215">
        <v>24</v>
      </c>
      <c r="N215">
        <v>95</v>
      </c>
      <c r="O215">
        <v>6</v>
      </c>
      <c r="P215">
        <v>25</v>
      </c>
      <c r="Q215">
        <v>85</v>
      </c>
    </row>
    <row r="216" spans="1:17" x14ac:dyDescent="0.25">
      <c r="A216" t="s">
        <v>327</v>
      </c>
      <c r="B216" t="s">
        <v>332</v>
      </c>
      <c r="C216">
        <v>4</v>
      </c>
      <c r="D216">
        <v>9</v>
      </c>
      <c r="E216">
        <v>81</v>
      </c>
      <c r="F216">
        <v>5</v>
      </c>
      <c r="G216">
        <v>11</v>
      </c>
      <c r="H216">
        <v>63</v>
      </c>
      <c r="I216">
        <v>4</v>
      </c>
      <c r="J216">
        <v>17</v>
      </c>
      <c r="K216">
        <v>64</v>
      </c>
      <c r="L216">
        <v>5</v>
      </c>
      <c r="M216">
        <v>22</v>
      </c>
      <c r="N216">
        <v>63</v>
      </c>
      <c r="O216">
        <v>5</v>
      </c>
      <c r="P216">
        <v>29</v>
      </c>
      <c r="Q216">
        <v>67</v>
      </c>
    </row>
    <row r="217" spans="1:17" x14ac:dyDescent="0.25">
      <c r="A217" t="s">
        <v>327</v>
      </c>
      <c r="B217" t="s">
        <v>334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10</v>
      </c>
      <c r="J217">
        <v>15</v>
      </c>
      <c r="K217">
        <v>84</v>
      </c>
      <c r="L217">
        <v>6</v>
      </c>
      <c r="M217">
        <v>14</v>
      </c>
      <c r="N217">
        <v>55</v>
      </c>
      <c r="O217">
        <v>7</v>
      </c>
      <c r="P217">
        <v>15</v>
      </c>
      <c r="Q217">
        <v>67</v>
      </c>
    </row>
    <row r="218" spans="1:17" x14ac:dyDescent="0.25">
      <c r="A218" t="s">
        <v>327</v>
      </c>
      <c r="B218" t="s">
        <v>335</v>
      </c>
      <c r="C218">
        <v>4</v>
      </c>
      <c r="D218">
        <v>18</v>
      </c>
      <c r="E218">
        <v>75</v>
      </c>
      <c r="F218">
        <v>4</v>
      </c>
      <c r="G218">
        <v>15</v>
      </c>
      <c r="H218">
        <v>79</v>
      </c>
      <c r="I218">
        <v>9</v>
      </c>
      <c r="J218">
        <v>17</v>
      </c>
      <c r="K218">
        <v>118</v>
      </c>
      <c r="L218">
        <v>8</v>
      </c>
      <c r="M218">
        <v>30</v>
      </c>
      <c r="N218">
        <v>96</v>
      </c>
      <c r="O218">
        <v>6</v>
      </c>
      <c r="P218">
        <v>21</v>
      </c>
      <c r="Q218">
        <v>70</v>
      </c>
    </row>
    <row r="219" spans="1:17" x14ac:dyDescent="0.25">
      <c r="A219" t="s">
        <v>327</v>
      </c>
      <c r="B219" t="s">
        <v>336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7</v>
      </c>
      <c r="J219">
        <v>13</v>
      </c>
      <c r="K219">
        <v>49</v>
      </c>
      <c r="L219">
        <v>5</v>
      </c>
      <c r="M219">
        <v>11</v>
      </c>
      <c r="N219">
        <v>52</v>
      </c>
      <c r="O219">
        <v>5</v>
      </c>
      <c r="P219">
        <v>12</v>
      </c>
      <c r="Q219">
        <v>58</v>
      </c>
    </row>
    <row r="220" spans="1:17" x14ac:dyDescent="0.25">
      <c r="A220" t="s">
        <v>327</v>
      </c>
      <c r="B220" t="s">
        <v>337</v>
      </c>
      <c r="C220">
        <v>6</v>
      </c>
      <c r="D220">
        <v>22</v>
      </c>
      <c r="E220">
        <v>76</v>
      </c>
      <c r="F220">
        <v>6</v>
      </c>
      <c r="G220">
        <v>22</v>
      </c>
      <c r="H220">
        <v>108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327</v>
      </c>
      <c r="B221" t="s">
        <v>338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</v>
      </c>
      <c r="J221">
        <v>21</v>
      </c>
      <c r="K221">
        <v>184</v>
      </c>
      <c r="L221">
        <v>5</v>
      </c>
      <c r="M221">
        <v>19</v>
      </c>
      <c r="N221">
        <v>178</v>
      </c>
      <c r="O221">
        <v>4</v>
      </c>
      <c r="P221">
        <v>22</v>
      </c>
      <c r="Q221">
        <v>186</v>
      </c>
    </row>
    <row r="222" spans="1:17" x14ac:dyDescent="0.25">
      <c r="A222" t="s">
        <v>327</v>
      </c>
      <c r="B222" t="s">
        <v>339</v>
      </c>
      <c r="C222">
        <v>6</v>
      </c>
      <c r="D222">
        <v>11</v>
      </c>
      <c r="E222">
        <v>65</v>
      </c>
      <c r="F222">
        <v>6</v>
      </c>
      <c r="G222">
        <v>11</v>
      </c>
      <c r="H222">
        <v>82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327</v>
      </c>
      <c r="B223" t="s">
        <v>340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</v>
      </c>
      <c r="J223">
        <v>29</v>
      </c>
      <c r="K223">
        <v>235</v>
      </c>
      <c r="L223">
        <v>4</v>
      </c>
      <c r="M223">
        <v>28</v>
      </c>
      <c r="N223">
        <v>250</v>
      </c>
      <c r="O223">
        <v>4</v>
      </c>
      <c r="P223">
        <v>26</v>
      </c>
      <c r="Q223">
        <v>250</v>
      </c>
    </row>
    <row r="224" spans="1:17" x14ac:dyDescent="0.25">
      <c r="A224" t="s">
        <v>327</v>
      </c>
      <c r="B224" t="s">
        <v>341</v>
      </c>
      <c r="C224">
        <v>6</v>
      </c>
      <c r="D224">
        <v>11</v>
      </c>
      <c r="E224">
        <v>61</v>
      </c>
      <c r="F224">
        <v>3</v>
      </c>
      <c r="G224">
        <v>11</v>
      </c>
      <c r="H224">
        <v>49</v>
      </c>
      <c r="I224">
        <v>18</v>
      </c>
      <c r="J224">
        <v>27</v>
      </c>
      <c r="K224">
        <v>133</v>
      </c>
      <c r="L224">
        <v>18</v>
      </c>
      <c r="M224">
        <v>27</v>
      </c>
      <c r="N224">
        <v>131</v>
      </c>
      <c r="O224">
        <v>18</v>
      </c>
      <c r="P224">
        <v>27</v>
      </c>
      <c r="Q224">
        <v>136</v>
      </c>
    </row>
    <row r="225" spans="1:17" x14ac:dyDescent="0.25">
      <c r="A225" t="s">
        <v>343</v>
      </c>
      <c r="B225" t="s">
        <v>344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11</v>
      </c>
      <c r="J225">
        <v>25</v>
      </c>
      <c r="K225">
        <v>232</v>
      </c>
      <c r="L225">
        <v>12</v>
      </c>
      <c r="M225">
        <v>23</v>
      </c>
      <c r="N225">
        <v>239</v>
      </c>
      <c r="O225">
        <v>12</v>
      </c>
      <c r="P225">
        <v>23</v>
      </c>
      <c r="Q225">
        <v>240</v>
      </c>
    </row>
    <row r="226" spans="1:17" x14ac:dyDescent="0.25">
      <c r="A226" t="s">
        <v>345</v>
      </c>
      <c r="B226" t="s">
        <v>346</v>
      </c>
      <c r="C226">
        <v>5</v>
      </c>
      <c r="D226">
        <v>22</v>
      </c>
      <c r="E226">
        <v>165</v>
      </c>
      <c r="F226">
        <v>5</v>
      </c>
      <c r="G226">
        <v>23</v>
      </c>
      <c r="H226">
        <v>196</v>
      </c>
      <c r="I226">
        <v>12</v>
      </c>
      <c r="J226">
        <v>31</v>
      </c>
      <c r="K226">
        <v>246</v>
      </c>
      <c r="L226">
        <v>12</v>
      </c>
      <c r="M226">
        <v>26</v>
      </c>
      <c r="N226">
        <v>146</v>
      </c>
      <c r="O226">
        <v>9</v>
      </c>
      <c r="P226">
        <v>30</v>
      </c>
      <c r="Q226">
        <v>194</v>
      </c>
    </row>
    <row r="227" spans="1:17" x14ac:dyDescent="0.25">
      <c r="A227" t="s">
        <v>345</v>
      </c>
      <c r="B227" t="s">
        <v>348</v>
      </c>
      <c r="C227">
        <v>6</v>
      </c>
      <c r="D227">
        <v>23</v>
      </c>
      <c r="E227">
        <v>260</v>
      </c>
      <c r="F227">
        <v>4</v>
      </c>
      <c r="G227">
        <v>32</v>
      </c>
      <c r="H227">
        <v>317</v>
      </c>
      <c r="I227">
        <v>26</v>
      </c>
      <c r="J227">
        <v>34</v>
      </c>
      <c r="K227">
        <v>285</v>
      </c>
      <c r="L227">
        <v>27</v>
      </c>
      <c r="M227">
        <v>39</v>
      </c>
      <c r="N227">
        <v>242</v>
      </c>
      <c r="O227">
        <v>23</v>
      </c>
      <c r="P227">
        <v>37</v>
      </c>
      <c r="Q227">
        <v>260</v>
      </c>
    </row>
    <row r="228" spans="1:17" x14ac:dyDescent="0.25">
      <c r="A228" t="s">
        <v>345</v>
      </c>
      <c r="B228" t="s">
        <v>350</v>
      </c>
      <c r="C228">
        <v>16</v>
      </c>
      <c r="D228">
        <v>26</v>
      </c>
      <c r="E228">
        <v>140</v>
      </c>
      <c r="F228">
        <v>17</v>
      </c>
      <c r="G228">
        <v>31</v>
      </c>
      <c r="H228">
        <v>134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18</v>
      </c>
      <c r="P228">
        <v>32</v>
      </c>
      <c r="Q228">
        <v>139</v>
      </c>
    </row>
    <row r="229" spans="1:17" x14ac:dyDescent="0.25">
      <c r="A229" t="s">
        <v>345</v>
      </c>
      <c r="B229" t="s">
        <v>352</v>
      </c>
      <c r="C229">
        <v>14</v>
      </c>
      <c r="D229">
        <v>56</v>
      </c>
      <c r="E229">
        <v>218</v>
      </c>
      <c r="F229">
        <v>12</v>
      </c>
      <c r="G229">
        <v>24</v>
      </c>
      <c r="H229">
        <v>231</v>
      </c>
      <c r="I229">
        <v>17</v>
      </c>
      <c r="J229">
        <v>31</v>
      </c>
      <c r="K229">
        <v>200</v>
      </c>
      <c r="L229">
        <v>8</v>
      </c>
      <c r="M229">
        <v>21</v>
      </c>
      <c r="N229">
        <v>106</v>
      </c>
      <c r="O229">
        <v>8</v>
      </c>
      <c r="P229">
        <v>22</v>
      </c>
      <c r="Q229">
        <v>119</v>
      </c>
    </row>
    <row r="230" spans="1:17" x14ac:dyDescent="0.25">
      <c r="A230" t="s">
        <v>345</v>
      </c>
      <c r="B230" t="s">
        <v>355</v>
      </c>
      <c r="C230">
        <v>12</v>
      </c>
      <c r="D230">
        <v>39</v>
      </c>
      <c r="E230">
        <v>271</v>
      </c>
      <c r="F230">
        <v>12</v>
      </c>
      <c r="G230">
        <v>31</v>
      </c>
      <c r="H230">
        <v>212</v>
      </c>
      <c r="I230">
        <v>7</v>
      </c>
      <c r="J230">
        <v>31</v>
      </c>
      <c r="K230">
        <v>201</v>
      </c>
      <c r="L230">
        <v>6</v>
      </c>
      <c r="M230">
        <v>34</v>
      </c>
      <c r="N230">
        <v>199</v>
      </c>
      <c r="O230">
        <v>6</v>
      </c>
      <c r="P230">
        <v>36</v>
      </c>
      <c r="Q230">
        <v>201</v>
      </c>
    </row>
    <row r="231" spans="1:17" x14ac:dyDescent="0.25">
      <c r="A231" t="s">
        <v>345</v>
      </c>
      <c r="B231" t="s">
        <v>358</v>
      </c>
      <c r="C231">
        <v>14</v>
      </c>
      <c r="D231">
        <v>22</v>
      </c>
      <c r="E231">
        <v>89</v>
      </c>
      <c r="F231">
        <v>19</v>
      </c>
      <c r="G231">
        <v>29</v>
      </c>
      <c r="H231">
        <v>158</v>
      </c>
      <c r="I231">
        <v>25</v>
      </c>
      <c r="J231">
        <v>25</v>
      </c>
      <c r="K231">
        <v>162</v>
      </c>
      <c r="L231">
        <v>21</v>
      </c>
      <c r="M231">
        <v>21</v>
      </c>
      <c r="N231">
        <v>158</v>
      </c>
      <c r="O231">
        <v>23</v>
      </c>
      <c r="P231">
        <v>23</v>
      </c>
      <c r="Q231">
        <v>167</v>
      </c>
    </row>
    <row r="232" spans="1:17" x14ac:dyDescent="0.25">
      <c r="A232" t="s">
        <v>345</v>
      </c>
      <c r="B232" t="s">
        <v>359</v>
      </c>
      <c r="C232">
        <v>31</v>
      </c>
      <c r="D232">
        <v>39</v>
      </c>
      <c r="E232">
        <v>231</v>
      </c>
      <c r="F232">
        <v>30</v>
      </c>
      <c r="G232">
        <v>34</v>
      </c>
      <c r="H232">
        <v>248</v>
      </c>
      <c r="I232">
        <v>8</v>
      </c>
      <c r="J232">
        <v>29</v>
      </c>
      <c r="K232">
        <v>192</v>
      </c>
      <c r="L232">
        <v>8</v>
      </c>
      <c r="M232">
        <v>28</v>
      </c>
      <c r="N232">
        <v>174</v>
      </c>
      <c r="O232">
        <v>8</v>
      </c>
      <c r="P232">
        <v>28</v>
      </c>
      <c r="Q232">
        <v>169</v>
      </c>
    </row>
    <row r="233" spans="1:17" x14ac:dyDescent="0.25">
      <c r="A233" t="s">
        <v>345</v>
      </c>
      <c r="B233" t="s">
        <v>361</v>
      </c>
      <c r="C233">
        <v>22</v>
      </c>
      <c r="D233">
        <v>42</v>
      </c>
      <c r="E233">
        <v>67</v>
      </c>
      <c r="F233">
        <v>18</v>
      </c>
      <c r="G233">
        <v>35</v>
      </c>
      <c r="H233">
        <v>123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345</v>
      </c>
      <c r="B234" t="s">
        <v>362</v>
      </c>
      <c r="C234">
        <v>8</v>
      </c>
      <c r="D234">
        <v>24</v>
      </c>
      <c r="E234">
        <v>118</v>
      </c>
      <c r="F234">
        <v>8</v>
      </c>
      <c r="G234">
        <v>21</v>
      </c>
      <c r="H234">
        <v>110</v>
      </c>
      <c r="I234">
        <v>5</v>
      </c>
      <c r="J234">
        <v>39</v>
      </c>
      <c r="K234">
        <v>134</v>
      </c>
      <c r="L234">
        <v>8</v>
      </c>
      <c r="M234">
        <v>48</v>
      </c>
      <c r="N234">
        <v>154</v>
      </c>
      <c r="O234">
        <v>0</v>
      </c>
      <c r="P234">
        <v>0</v>
      </c>
      <c r="Q234">
        <v>0</v>
      </c>
    </row>
    <row r="235" spans="1:17" x14ac:dyDescent="0.25">
      <c r="A235" t="s">
        <v>345</v>
      </c>
      <c r="B235" t="s">
        <v>363</v>
      </c>
      <c r="C235">
        <v>8</v>
      </c>
      <c r="D235">
        <v>33</v>
      </c>
      <c r="E235">
        <v>184</v>
      </c>
      <c r="F235">
        <v>8</v>
      </c>
      <c r="G235">
        <v>34</v>
      </c>
      <c r="H235">
        <v>215</v>
      </c>
      <c r="I235">
        <v>16</v>
      </c>
      <c r="J235">
        <v>24</v>
      </c>
      <c r="K235">
        <v>160</v>
      </c>
      <c r="L235">
        <v>21</v>
      </c>
      <c r="M235">
        <v>32</v>
      </c>
      <c r="N235">
        <v>201</v>
      </c>
      <c r="O235">
        <v>13</v>
      </c>
      <c r="P235">
        <v>27</v>
      </c>
      <c r="Q235">
        <v>168</v>
      </c>
    </row>
    <row r="236" spans="1:17" x14ac:dyDescent="0.25">
      <c r="A236" t="s">
        <v>345</v>
      </c>
      <c r="B236" t="s">
        <v>364</v>
      </c>
      <c r="C236">
        <v>28</v>
      </c>
      <c r="D236">
        <v>28</v>
      </c>
      <c r="E236">
        <v>164</v>
      </c>
      <c r="F236">
        <v>25</v>
      </c>
      <c r="G236">
        <v>25</v>
      </c>
      <c r="H236">
        <v>168</v>
      </c>
      <c r="I236">
        <v>9</v>
      </c>
      <c r="J236">
        <v>31</v>
      </c>
      <c r="K236">
        <v>142</v>
      </c>
      <c r="L236">
        <v>8</v>
      </c>
      <c r="M236">
        <v>28</v>
      </c>
      <c r="N236">
        <v>135</v>
      </c>
      <c r="O236">
        <v>9</v>
      </c>
      <c r="P236">
        <v>29</v>
      </c>
      <c r="Q236">
        <v>154</v>
      </c>
    </row>
    <row r="237" spans="1:17" x14ac:dyDescent="0.25">
      <c r="A237" t="s">
        <v>345</v>
      </c>
      <c r="B237" t="s">
        <v>366</v>
      </c>
      <c r="C237">
        <v>8</v>
      </c>
      <c r="D237">
        <v>33</v>
      </c>
      <c r="E237">
        <v>189</v>
      </c>
      <c r="F237">
        <v>8</v>
      </c>
      <c r="G237">
        <v>32</v>
      </c>
      <c r="H237">
        <v>211</v>
      </c>
      <c r="I237">
        <v>11</v>
      </c>
      <c r="J237">
        <v>17</v>
      </c>
      <c r="K237">
        <v>177</v>
      </c>
      <c r="L237">
        <v>11</v>
      </c>
      <c r="M237">
        <v>17</v>
      </c>
      <c r="N237">
        <v>160</v>
      </c>
      <c r="O237">
        <v>11</v>
      </c>
      <c r="P237">
        <v>17</v>
      </c>
      <c r="Q237">
        <v>157</v>
      </c>
    </row>
    <row r="238" spans="1:17" x14ac:dyDescent="0.25">
      <c r="A238" t="s">
        <v>345</v>
      </c>
      <c r="B238" t="s">
        <v>368</v>
      </c>
      <c r="C238">
        <v>20</v>
      </c>
      <c r="D238">
        <v>24</v>
      </c>
      <c r="E238">
        <v>206</v>
      </c>
      <c r="F238">
        <v>23</v>
      </c>
      <c r="G238">
        <v>29</v>
      </c>
      <c r="H238">
        <v>208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t="s">
        <v>345</v>
      </c>
      <c r="B239" t="s">
        <v>369</v>
      </c>
      <c r="C239">
        <v>5</v>
      </c>
      <c r="D239">
        <v>45</v>
      </c>
      <c r="E239">
        <v>122</v>
      </c>
      <c r="F239">
        <v>4</v>
      </c>
      <c r="G239">
        <v>43</v>
      </c>
      <c r="H239">
        <v>129</v>
      </c>
      <c r="I239">
        <v>9</v>
      </c>
      <c r="J239">
        <v>28</v>
      </c>
      <c r="K239">
        <v>114</v>
      </c>
      <c r="L239">
        <v>10</v>
      </c>
      <c r="M239">
        <v>29</v>
      </c>
      <c r="N239">
        <v>73</v>
      </c>
      <c r="O239">
        <v>20</v>
      </c>
      <c r="P239">
        <v>29</v>
      </c>
      <c r="Q239">
        <v>119</v>
      </c>
    </row>
    <row r="240" spans="1:17" x14ac:dyDescent="0.25">
      <c r="A240" t="s">
        <v>345</v>
      </c>
      <c r="B240" t="s">
        <v>372</v>
      </c>
      <c r="C240">
        <v>13</v>
      </c>
      <c r="D240">
        <v>23</v>
      </c>
      <c r="E240">
        <v>145</v>
      </c>
      <c r="F240">
        <v>13</v>
      </c>
      <c r="G240">
        <v>23</v>
      </c>
      <c r="H240">
        <v>165</v>
      </c>
      <c r="I240">
        <v>19</v>
      </c>
      <c r="J240">
        <v>28</v>
      </c>
      <c r="K240">
        <v>145</v>
      </c>
      <c r="L240">
        <v>19</v>
      </c>
      <c r="M240">
        <v>32</v>
      </c>
      <c r="N240">
        <v>139</v>
      </c>
      <c r="O240">
        <v>19</v>
      </c>
      <c r="P240">
        <v>33</v>
      </c>
      <c r="Q240">
        <v>145</v>
      </c>
    </row>
    <row r="241" spans="1:17" x14ac:dyDescent="0.25">
      <c r="A241" t="s">
        <v>345</v>
      </c>
      <c r="B241" t="s">
        <v>374</v>
      </c>
      <c r="C241">
        <v>10</v>
      </c>
      <c r="D241">
        <v>45</v>
      </c>
      <c r="E241">
        <v>138</v>
      </c>
      <c r="F241">
        <v>9</v>
      </c>
      <c r="G241">
        <v>35</v>
      </c>
      <c r="H241">
        <v>136</v>
      </c>
      <c r="I241">
        <v>25</v>
      </c>
      <c r="J241">
        <v>28</v>
      </c>
      <c r="K241">
        <v>156</v>
      </c>
      <c r="L241">
        <v>26</v>
      </c>
      <c r="M241">
        <v>29</v>
      </c>
      <c r="N241">
        <v>165</v>
      </c>
      <c r="O241">
        <v>27</v>
      </c>
      <c r="P241">
        <v>30</v>
      </c>
      <c r="Q241">
        <v>188</v>
      </c>
    </row>
    <row r="242" spans="1:17" x14ac:dyDescent="0.25">
      <c r="A242" t="s">
        <v>345</v>
      </c>
      <c r="B242" t="s">
        <v>376</v>
      </c>
      <c r="C242">
        <v>8</v>
      </c>
      <c r="D242">
        <v>11</v>
      </c>
      <c r="E242">
        <v>133</v>
      </c>
      <c r="F242">
        <v>11</v>
      </c>
      <c r="G242">
        <v>15</v>
      </c>
      <c r="H242">
        <v>163</v>
      </c>
      <c r="I242">
        <v>0</v>
      </c>
      <c r="J242">
        <v>0</v>
      </c>
      <c r="K242">
        <v>144</v>
      </c>
      <c r="L242">
        <v>0</v>
      </c>
      <c r="M242">
        <v>0</v>
      </c>
      <c r="N242">
        <v>149</v>
      </c>
      <c r="O242">
        <v>0</v>
      </c>
      <c r="P242">
        <v>0</v>
      </c>
      <c r="Q242">
        <v>138</v>
      </c>
    </row>
    <row r="243" spans="1:17" x14ac:dyDescent="0.25">
      <c r="A243" t="s">
        <v>345</v>
      </c>
      <c r="B243" t="s">
        <v>377</v>
      </c>
      <c r="C243">
        <v>29</v>
      </c>
      <c r="D243">
        <v>20</v>
      </c>
      <c r="E243">
        <v>42</v>
      </c>
      <c r="F243">
        <v>11</v>
      </c>
      <c r="G243">
        <v>29</v>
      </c>
      <c r="H243">
        <v>186</v>
      </c>
      <c r="I243">
        <v>28</v>
      </c>
      <c r="J243">
        <v>29</v>
      </c>
      <c r="K243">
        <v>119</v>
      </c>
      <c r="L243">
        <v>24</v>
      </c>
      <c r="M243">
        <v>27</v>
      </c>
      <c r="N243">
        <v>127</v>
      </c>
      <c r="O243">
        <v>24</v>
      </c>
      <c r="P243">
        <v>27</v>
      </c>
      <c r="Q243">
        <v>123</v>
      </c>
    </row>
    <row r="244" spans="1:17" x14ac:dyDescent="0.25">
      <c r="A244" t="s">
        <v>345</v>
      </c>
      <c r="B244" t="s">
        <v>378</v>
      </c>
      <c r="C244">
        <v>10</v>
      </c>
      <c r="D244">
        <v>34</v>
      </c>
      <c r="E244">
        <v>132</v>
      </c>
      <c r="F244">
        <v>10</v>
      </c>
      <c r="G244">
        <v>32</v>
      </c>
      <c r="H244">
        <v>98</v>
      </c>
      <c r="I244">
        <v>0</v>
      </c>
      <c r="J244">
        <v>0</v>
      </c>
      <c r="K244">
        <v>151</v>
      </c>
      <c r="L244">
        <v>0</v>
      </c>
      <c r="M244">
        <v>0</v>
      </c>
      <c r="N244">
        <v>121</v>
      </c>
      <c r="O244">
        <v>0</v>
      </c>
      <c r="P244">
        <v>0</v>
      </c>
      <c r="Q244">
        <v>107</v>
      </c>
    </row>
    <row r="245" spans="1:17" x14ac:dyDescent="0.25">
      <c r="A245" t="s">
        <v>345</v>
      </c>
      <c r="B245" t="s">
        <v>379</v>
      </c>
      <c r="C245">
        <v>17</v>
      </c>
      <c r="D245">
        <v>20</v>
      </c>
      <c r="E245">
        <v>127</v>
      </c>
      <c r="F245">
        <v>18</v>
      </c>
      <c r="G245">
        <v>21</v>
      </c>
      <c r="H245">
        <v>138</v>
      </c>
      <c r="I245">
        <v>23</v>
      </c>
      <c r="J245">
        <v>25</v>
      </c>
      <c r="K245">
        <v>113</v>
      </c>
      <c r="L245">
        <v>24</v>
      </c>
      <c r="M245">
        <v>28</v>
      </c>
      <c r="N245">
        <v>122</v>
      </c>
      <c r="O245">
        <v>25</v>
      </c>
      <c r="P245">
        <v>29</v>
      </c>
      <c r="Q245">
        <v>121</v>
      </c>
    </row>
    <row r="246" spans="1:17" x14ac:dyDescent="0.25">
      <c r="A246" t="s">
        <v>381</v>
      </c>
      <c r="B246" t="s">
        <v>382</v>
      </c>
      <c r="C246">
        <v>22</v>
      </c>
      <c r="D246">
        <v>24</v>
      </c>
      <c r="E246">
        <v>157</v>
      </c>
      <c r="F246">
        <v>26</v>
      </c>
      <c r="G246">
        <v>28</v>
      </c>
      <c r="H246">
        <v>188</v>
      </c>
      <c r="I246">
        <v>2</v>
      </c>
      <c r="J246">
        <v>5</v>
      </c>
      <c r="K246">
        <v>156</v>
      </c>
      <c r="L246">
        <v>0</v>
      </c>
      <c r="M246">
        <v>0</v>
      </c>
      <c r="N246">
        <v>139</v>
      </c>
      <c r="O246">
        <v>0</v>
      </c>
      <c r="P246">
        <v>0</v>
      </c>
      <c r="Q246">
        <v>125</v>
      </c>
    </row>
    <row r="247" spans="1:17" x14ac:dyDescent="0.25">
      <c r="A247" t="s">
        <v>381</v>
      </c>
      <c r="B247" t="s">
        <v>383</v>
      </c>
      <c r="C247">
        <v>17</v>
      </c>
      <c r="D247">
        <v>24</v>
      </c>
      <c r="E247">
        <v>125</v>
      </c>
      <c r="F247">
        <v>0</v>
      </c>
      <c r="G247">
        <v>0</v>
      </c>
      <c r="H247">
        <v>137</v>
      </c>
      <c r="I247">
        <v>10</v>
      </c>
      <c r="J247">
        <v>52</v>
      </c>
      <c r="K247">
        <v>160</v>
      </c>
      <c r="L247">
        <v>8</v>
      </c>
      <c r="M247">
        <v>55</v>
      </c>
      <c r="N247">
        <v>84</v>
      </c>
      <c r="O247">
        <v>8</v>
      </c>
      <c r="P247">
        <v>55</v>
      </c>
      <c r="Q247">
        <v>97</v>
      </c>
    </row>
    <row r="248" spans="1:17" x14ac:dyDescent="0.25">
      <c r="A248" t="s">
        <v>381</v>
      </c>
      <c r="B248" t="s">
        <v>384</v>
      </c>
      <c r="C248">
        <v>23</v>
      </c>
      <c r="D248">
        <v>24</v>
      </c>
      <c r="E248">
        <v>137</v>
      </c>
      <c r="F248">
        <v>28</v>
      </c>
      <c r="G248">
        <v>32</v>
      </c>
      <c r="H248">
        <v>149</v>
      </c>
      <c r="I248">
        <v>11</v>
      </c>
      <c r="J248">
        <v>50</v>
      </c>
      <c r="K248">
        <v>166</v>
      </c>
      <c r="L248">
        <v>9</v>
      </c>
      <c r="M248">
        <v>55</v>
      </c>
      <c r="N248">
        <v>103</v>
      </c>
      <c r="O248">
        <v>8</v>
      </c>
      <c r="P248">
        <v>58</v>
      </c>
      <c r="Q248">
        <v>113</v>
      </c>
    </row>
    <row r="249" spans="1:17" x14ac:dyDescent="0.25">
      <c r="A249" t="s">
        <v>381</v>
      </c>
      <c r="B249" t="s">
        <v>385</v>
      </c>
      <c r="C249">
        <v>25</v>
      </c>
      <c r="D249">
        <v>29</v>
      </c>
      <c r="E249">
        <v>291</v>
      </c>
      <c r="F249">
        <v>0</v>
      </c>
      <c r="G249">
        <v>0</v>
      </c>
      <c r="H249">
        <v>180</v>
      </c>
      <c r="I249">
        <v>10</v>
      </c>
      <c r="J249">
        <v>51</v>
      </c>
      <c r="K249">
        <v>160</v>
      </c>
      <c r="L249">
        <v>9</v>
      </c>
      <c r="M249">
        <v>56</v>
      </c>
      <c r="N249">
        <v>102</v>
      </c>
      <c r="O249">
        <v>8</v>
      </c>
      <c r="P249">
        <v>55</v>
      </c>
      <c r="Q249">
        <v>101</v>
      </c>
    </row>
    <row r="250" spans="1:17" x14ac:dyDescent="0.25">
      <c r="A250" t="s">
        <v>381</v>
      </c>
      <c r="B250" t="s">
        <v>387</v>
      </c>
      <c r="C250">
        <v>21</v>
      </c>
      <c r="D250">
        <v>22</v>
      </c>
      <c r="E250">
        <v>94</v>
      </c>
      <c r="F250">
        <v>22</v>
      </c>
      <c r="G250">
        <v>24</v>
      </c>
      <c r="H250">
        <v>109</v>
      </c>
      <c r="I250">
        <v>10</v>
      </c>
      <c r="J250">
        <v>39</v>
      </c>
      <c r="K250">
        <v>146</v>
      </c>
      <c r="L250">
        <v>11</v>
      </c>
      <c r="M250">
        <v>38</v>
      </c>
      <c r="N250">
        <v>136</v>
      </c>
      <c r="O250">
        <v>3</v>
      </c>
      <c r="P250">
        <v>17</v>
      </c>
      <c r="Q250">
        <v>87</v>
      </c>
    </row>
    <row r="251" spans="1:17" x14ac:dyDescent="0.25">
      <c r="A251" t="s">
        <v>381</v>
      </c>
      <c r="B251" t="s">
        <v>388</v>
      </c>
      <c r="C251">
        <v>15</v>
      </c>
      <c r="D251">
        <v>20</v>
      </c>
      <c r="E251">
        <v>150</v>
      </c>
      <c r="F251">
        <v>0</v>
      </c>
      <c r="G251">
        <v>0</v>
      </c>
      <c r="H251">
        <v>158</v>
      </c>
      <c r="I251">
        <v>11</v>
      </c>
      <c r="J251">
        <v>45</v>
      </c>
      <c r="K251">
        <v>187</v>
      </c>
      <c r="L251">
        <v>9</v>
      </c>
      <c r="M251">
        <v>35</v>
      </c>
      <c r="N251">
        <v>111</v>
      </c>
      <c r="O251">
        <v>15</v>
      </c>
      <c r="P251">
        <v>43</v>
      </c>
      <c r="Q251">
        <v>123</v>
      </c>
    </row>
    <row r="252" spans="1:17" x14ac:dyDescent="0.25">
      <c r="A252" t="s">
        <v>390</v>
      </c>
      <c r="B252" t="s">
        <v>391</v>
      </c>
      <c r="C252">
        <v>7</v>
      </c>
      <c r="D252">
        <v>55</v>
      </c>
      <c r="E252">
        <v>141</v>
      </c>
      <c r="F252">
        <v>10</v>
      </c>
      <c r="G252">
        <v>37</v>
      </c>
      <c r="H252">
        <v>111</v>
      </c>
      <c r="I252">
        <v>11</v>
      </c>
      <c r="J252">
        <v>70</v>
      </c>
      <c r="K252">
        <v>159</v>
      </c>
      <c r="L252">
        <v>9</v>
      </c>
      <c r="M252">
        <v>70</v>
      </c>
      <c r="N252">
        <v>122</v>
      </c>
      <c r="O252">
        <v>7</v>
      </c>
      <c r="P252">
        <v>56</v>
      </c>
      <c r="Q252">
        <v>105</v>
      </c>
    </row>
    <row r="253" spans="1:17" x14ac:dyDescent="0.25">
      <c r="A253" t="s">
        <v>390</v>
      </c>
      <c r="B253" t="s">
        <v>394</v>
      </c>
      <c r="C253">
        <v>21</v>
      </c>
      <c r="D253">
        <v>45</v>
      </c>
      <c r="E253">
        <v>98</v>
      </c>
      <c r="F253">
        <v>13</v>
      </c>
      <c r="G253">
        <v>48</v>
      </c>
      <c r="H253">
        <v>130</v>
      </c>
      <c r="I253">
        <v>10</v>
      </c>
      <c r="J253">
        <v>51</v>
      </c>
      <c r="K253">
        <v>163</v>
      </c>
      <c r="L253">
        <v>9</v>
      </c>
      <c r="M253">
        <v>58</v>
      </c>
      <c r="N253">
        <v>134</v>
      </c>
      <c r="O253">
        <v>8</v>
      </c>
      <c r="P253">
        <v>56</v>
      </c>
      <c r="Q253">
        <v>114</v>
      </c>
    </row>
    <row r="254" spans="1:17" x14ac:dyDescent="0.25">
      <c r="A254" t="s">
        <v>390</v>
      </c>
      <c r="B254" t="s">
        <v>395</v>
      </c>
      <c r="C254">
        <v>7</v>
      </c>
      <c r="D254">
        <v>57</v>
      </c>
      <c r="E254">
        <v>166</v>
      </c>
      <c r="F254">
        <v>13</v>
      </c>
      <c r="G254">
        <v>48</v>
      </c>
      <c r="H254">
        <v>108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t="s">
        <v>390</v>
      </c>
      <c r="B255" t="s">
        <v>396</v>
      </c>
      <c r="C255">
        <v>15</v>
      </c>
      <c r="D255">
        <v>55</v>
      </c>
      <c r="E255">
        <v>136</v>
      </c>
      <c r="F255">
        <v>13</v>
      </c>
      <c r="G255">
        <v>41</v>
      </c>
      <c r="H255">
        <v>238</v>
      </c>
      <c r="I255">
        <v>9</v>
      </c>
      <c r="J255">
        <v>60</v>
      </c>
      <c r="K255">
        <v>180</v>
      </c>
      <c r="L255">
        <v>4</v>
      </c>
      <c r="M255">
        <v>38</v>
      </c>
      <c r="N255">
        <v>96</v>
      </c>
      <c r="O255">
        <v>3</v>
      </c>
      <c r="P255">
        <v>37</v>
      </c>
      <c r="Q255">
        <v>90</v>
      </c>
    </row>
    <row r="256" spans="1:17" x14ac:dyDescent="0.25">
      <c r="A256" t="s">
        <v>390</v>
      </c>
      <c r="B256" t="s">
        <v>398</v>
      </c>
      <c r="C256">
        <v>12</v>
      </c>
      <c r="D256">
        <v>62</v>
      </c>
      <c r="E256">
        <v>131</v>
      </c>
      <c r="F256">
        <v>13</v>
      </c>
      <c r="G256">
        <v>40</v>
      </c>
      <c r="H256">
        <v>186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t="s">
        <v>390</v>
      </c>
      <c r="B257" t="s">
        <v>401</v>
      </c>
      <c r="C257">
        <v>13</v>
      </c>
      <c r="D257">
        <v>66</v>
      </c>
      <c r="E257">
        <v>115</v>
      </c>
      <c r="F257">
        <v>12</v>
      </c>
      <c r="G257">
        <v>70</v>
      </c>
      <c r="H257">
        <v>135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t="s">
        <v>390</v>
      </c>
      <c r="B258" t="s">
        <v>404</v>
      </c>
      <c r="C258">
        <v>7</v>
      </c>
      <c r="D258">
        <v>52</v>
      </c>
      <c r="E258">
        <v>153</v>
      </c>
      <c r="F258">
        <v>14</v>
      </c>
      <c r="G258">
        <v>45</v>
      </c>
      <c r="H258">
        <v>126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t="s">
        <v>390</v>
      </c>
      <c r="B259" t="s">
        <v>407</v>
      </c>
      <c r="C259">
        <v>9</v>
      </c>
      <c r="D259">
        <v>50</v>
      </c>
      <c r="E259">
        <v>114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t="s">
        <v>390</v>
      </c>
      <c r="B260" t="s">
        <v>409</v>
      </c>
      <c r="C260">
        <v>6</v>
      </c>
      <c r="D260">
        <v>50</v>
      </c>
      <c r="E260">
        <v>96</v>
      </c>
      <c r="F260">
        <v>8</v>
      </c>
      <c r="G260">
        <v>59</v>
      </c>
      <c r="H260">
        <v>119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7312-D079-45C5-840B-597A5A82A4CF}">
  <dimension ref="A1:M260"/>
  <sheetViews>
    <sheetView workbookViewId="0">
      <selection activeCell="H5" sqref="H5"/>
    </sheetView>
  </sheetViews>
  <sheetFormatPr defaultRowHeight="15" x14ac:dyDescent="0.25"/>
  <cols>
    <col min="1" max="1" width="17.7109375" style="2" bestFit="1" customWidth="1"/>
    <col min="2" max="2" width="21.7109375" style="2" bestFit="1" customWidth="1"/>
    <col min="3" max="3" width="9.42578125" style="2" customWidth="1"/>
    <col min="4" max="4" width="15" style="2" customWidth="1"/>
    <col min="5" max="5" width="15.42578125" style="2" customWidth="1"/>
    <col min="6" max="9" width="16.140625" style="2" customWidth="1"/>
    <col min="10" max="10" width="13.7109375" style="2" customWidth="1"/>
    <col min="11" max="11" width="9.140625" style="2"/>
    <col min="12" max="12" width="27.28515625" style="2" bestFit="1" customWidth="1"/>
    <col min="13" max="13" width="12" style="2" bestFit="1" customWidth="1"/>
    <col min="14" max="16384" width="9.140625" style="2"/>
  </cols>
  <sheetData>
    <row r="1" spans="1:13" x14ac:dyDescent="0.25">
      <c r="A1" s="56">
        <v>2011</v>
      </c>
      <c r="B1" s="56"/>
      <c r="C1" s="56"/>
      <c r="D1" s="56"/>
      <c r="E1" s="56"/>
      <c r="F1" s="56"/>
      <c r="G1" s="56"/>
      <c r="H1" s="56"/>
      <c r="I1" s="56"/>
      <c r="J1" s="56"/>
    </row>
    <row r="2" spans="1:13" x14ac:dyDescent="0.25">
      <c r="A2" s="8" t="s">
        <v>0</v>
      </c>
      <c r="B2" s="8" t="s">
        <v>1</v>
      </c>
      <c r="C2" s="8" t="s">
        <v>468</v>
      </c>
      <c r="D2" s="8" t="s">
        <v>416</v>
      </c>
      <c r="E2" s="8" t="s">
        <v>417</v>
      </c>
      <c r="F2" s="8" t="s">
        <v>418</v>
      </c>
      <c r="G2" s="8" t="s">
        <v>431</v>
      </c>
      <c r="H2" s="8" t="s">
        <v>432</v>
      </c>
      <c r="I2" s="8" t="s">
        <v>433</v>
      </c>
      <c r="J2" s="8" t="s">
        <v>434</v>
      </c>
    </row>
    <row r="3" spans="1:13" x14ac:dyDescent="0.25">
      <c r="A3" s="2" t="s">
        <v>7</v>
      </c>
      <c r="B3" s="2" t="s">
        <v>8</v>
      </c>
      <c r="C3" s="2">
        <v>2011</v>
      </c>
      <c r="D3" s="10">
        <v>0</v>
      </c>
      <c r="E3" s="10">
        <v>0</v>
      </c>
      <c r="F3" s="10">
        <v>0</v>
      </c>
      <c r="G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3" s="10">
        <f>MAX(Y_2011[[#This Row],[sub index SO2]:[sub index PM10]])</f>
        <v>0</v>
      </c>
    </row>
    <row r="4" spans="1:13" x14ac:dyDescent="0.25">
      <c r="A4" s="2" t="s">
        <v>7</v>
      </c>
      <c r="B4" s="2" t="s">
        <v>9</v>
      </c>
      <c r="C4" s="2">
        <v>2011</v>
      </c>
      <c r="D4" s="10">
        <v>4</v>
      </c>
      <c r="E4" s="10">
        <v>9</v>
      </c>
      <c r="F4" s="10">
        <v>39</v>
      </c>
      <c r="G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48.75</v>
      </c>
      <c r="J4" s="10">
        <f>MAX(Y_2011[[#This Row],[sub index SO2]:[sub index PM10]])</f>
        <v>48.75</v>
      </c>
    </row>
    <row r="5" spans="1:13" x14ac:dyDescent="0.25">
      <c r="A5" s="2" t="s">
        <v>7</v>
      </c>
      <c r="B5" s="2" t="s">
        <v>10</v>
      </c>
      <c r="C5" s="2">
        <v>2011</v>
      </c>
      <c r="D5" s="10">
        <v>0</v>
      </c>
      <c r="E5" s="10">
        <v>0</v>
      </c>
      <c r="F5" s="10">
        <v>0</v>
      </c>
      <c r="G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5" s="10">
        <f>MAX(Y_2011[[#This Row],[sub index SO2]:[sub index PM10]])</f>
        <v>0</v>
      </c>
      <c r="L5" s="12"/>
      <c r="M5" s="13"/>
    </row>
    <row r="6" spans="1:13" x14ac:dyDescent="0.25">
      <c r="A6" s="2" t="s">
        <v>7</v>
      </c>
      <c r="B6" s="2" t="s">
        <v>11</v>
      </c>
      <c r="C6" s="2">
        <v>2011</v>
      </c>
      <c r="D6" s="10">
        <v>4</v>
      </c>
      <c r="E6" s="10">
        <v>10</v>
      </c>
      <c r="F6" s="10">
        <v>74</v>
      </c>
      <c r="G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I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92.461538461538453</v>
      </c>
      <c r="J6" s="10">
        <f>MAX(Y_2011[[#This Row],[sub index SO2]:[sub index PM10]])</f>
        <v>92.461538461538453</v>
      </c>
      <c r="L6" s="12"/>
      <c r="M6" s="13"/>
    </row>
    <row r="7" spans="1:13" x14ac:dyDescent="0.25">
      <c r="A7" s="2" t="s">
        <v>7</v>
      </c>
      <c r="B7" s="2" t="s">
        <v>13</v>
      </c>
      <c r="C7" s="2">
        <v>2011</v>
      </c>
      <c r="D7" s="10">
        <v>0</v>
      </c>
      <c r="E7" s="10">
        <v>0</v>
      </c>
      <c r="F7" s="10">
        <v>0</v>
      </c>
      <c r="G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7" s="10">
        <f>MAX(Y_2011[[#This Row],[sub index SO2]:[sub index PM10]])</f>
        <v>0</v>
      </c>
      <c r="L7" s="12"/>
      <c r="M7" s="13"/>
    </row>
    <row r="8" spans="1:13" x14ac:dyDescent="0.25">
      <c r="A8" s="2" t="s">
        <v>7</v>
      </c>
      <c r="B8" s="2" t="s">
        <v>14</v>
      </c>
      <c r="C8" s="2">
        <v>2011</v>
      </c>
      <c r="D8" s="10">
        <v>4</v>
      </c>
      <c r="E8" s="10">
        <v>9</v>
      </c>
      <c r="F8" s="10">
        <v>59</v>
      </c>
      <c r="G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73.615384615384613</v>
      </c>
      <c r="J8" s="10">
        <f>MAX(Y_2011[[#This Row],[sub index SO2]:[sub index PM10]])</f>
        <v>73.615384615384613</v>
      </c>
    </row>
    <row r="9" spans="1:13" x14ac:dyDescent="0.25">
      <c r="A9" s="2" t="s">
        <v>7</v>
      </c>
      <c r="B9" s="2" t="s">
        <v>16</v>
      </c>
      <c r="C9" s="2">
        <v>2011</v>
      </c>
      <c r="D9" s="10">
        <v>4</v>
      </c>
      <c r="E9" s="10">
        <v>9</v>
      </c>
      <c r="F9" s="10">
        <v>82</v>
      </c>
      <c r="G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102</v>
      </c>
      <c r="J9" s="10">
        <f>MAX(Y_2011[[#This Row],[sub index SO2]:[sub index PM10]])</f>
        <v>102</v>
      </c>
    </row>
    <row r="10" spans="1:13" x14ac:dyDescent="0.25">
      <c r="A10" s="2" t="s">
        <v>7</v>
      </c>
      <c r="B10" s="2" t="s">
        <v>18</v>
      </c>
      <c r="C10" s="2">
        <v>2011</v>
      </c>
      <c r="D10" s="10">
        <v>4</v>
      </c>
      <c r="E10" s="10">
        <v>10</v>
      </c>
      <c r="F10" s="10">
        <v>63</v>
      </c>
      <c r="G1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1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I1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J10" s="10">
        <f>MAX(Y_2011[[#This Row],[sub index SO2]:[sub index PM10]])</f>
        <v>78.641025641025635</v>
      </c>
    </row>
    <row r="11" spans="1:13" x14ac:dyDescent="0.25">
      <c r="A11" s="2" t="s">
        <v>7</v>
      </c>
      <c r="B11" s="2" t="s">
        <v>20</v>
      </c>
      <c r="C11" s="2">
        <v>2011</v>
      </c>
      <c r="D11" s="10">
        <v>0</v>
      </c>
      <c r="E11" s="10">
        <v>0</v>
      </c>
      <c r="F11" s="10">
        <v>0</v>
      </c>
      <c r="G1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1" s="10">
        <f>MAX(Y_2011[[#This Row],[sub index SO2]:[sub index PM10]])</f>
        <v>0</v>
      </c>
    </row>
    <row r="12" spans="1:13" x14ac:dyDescent="0.25">
      <c r="A12" s="2" t="s">
        <v>7</v>
      </c>
      <c r="B12" s="2" t="s">
        <v>21</v>
      </c>
      <c r="C12" s="2">
        <v>2011</v>
      </c>
      <c r="D12" s="10">
        <v>0</v>
      </c>
      <c r="E12" s="10">
        <v>0</v>
      </c>
      <c r="F12" s="10">
        <v>0</v>
      </c>
      <c r="G1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2" s="10">
        <f>MAX(Y_2011[[#This Row],[sub index SO2]:[sub index PM10]])</f>
        <v>0</v>
      </c>
    </row>
    <row r="13" spans="1:13" x14ac:dyDescent="0.25">
      <c r="A13" s="2" t="s">
        <v>7</v>
      </c>
      <c r="B13" s="2" t="s">
        <v>22</v>
      </c>
      <c r="C13" s="2">
        <v>2011</v>
      </c>
      <c r="D13" s="10">
        <v>4</v>
      </c>
      <c r="E13" s="10">
        <v>9</v>
      </c>
      <c r="F13" s="10">
        <v>37</v>
      </c>
      <c r="G1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1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1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46.25</v>
      </c>
      <c r="J13" s="10">
        <f>MAX(Y_2011[[#This Row],[sub index SO2]:[sub index PM10]])</f>
        <v>46.25</v>
      </c>
    </row>
    <row r="14" spans="1:13" x14ac:dyDescent="0.25">
      <c r="A14" s="2" t="s">
        <v>7</v>
      </c>
      <c r="B14" s="2" t="s">
        <v>23</v>
      </c>
      <c r="C14" s="2">
        <v>2011</v>
      </c>
      <c r="D14" s="10">
        <v>6</v>
      </c>
      <c r="E14" s="10">
        <v>11</v>
      </c>
      <c r="F14" s="10">
        <v>90</v>
      </c>
      <c r="G1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1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1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110</v>
      </c>
      <c r="J14" s="10">
        <f>MAX(Y_2011[[#This Row],[sub index SO2]:[sub index PM10]])</f>
        <v>110</v>
      </c>
    </row>
    <row r="15" spans="1:13" x14ac:dyDescent="0.25">
      <c r="A15" s="2" t="s">
        <v>7</v>
      </c>
      <c r="B15" s="2" t="s">
        <v>25</v>
      </c>
      <c r="C15" s="2">
        <v>2011</v>
      </c>
      <c r="D15" s="10">
        <v>13</v>
      </c>
      <c r="E15" s="10">
        <v>20</v>
      </c>
      <c r="F15" s="10">
        <v>80</v>
      </c>
      <c r="G1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1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1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100</v>
      </c>
      <c r="J15" s="10">
        <f>MAX(Y_2011[[#This Row],[sub index SO2]:[sub index PM10]])</f>
        <v>100</v>
      </c>
    </row>
    <row r="16" spans="1:13" x14ac:dyDescent="0.25">
      <c r="A16" s="2" t="s">
        <v>7</v>
      </c>
      <c r="B16" s="2" t="s">
        <v>28</v>
      </c>
      <c r="C16" s="2">
        <v>2011</v>
      </c>
      <c r="D16" s="10">
        <v>0</v>
      </c>
      <c r="E16" s="10">
        <v>0</v>
      </c>
      <c r="F16" s="10">
        <v>0</v>
      </c>
      <c r="G1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6" s="10">
        <f>MAX(Y_2011[[#This Row],[sub index SO2]:[sub index PM10]])</f>
        <v>0</v>
      </c>
    </row>
    <row r="17" spans="1:10" x14ac:dyDescent="0.25">
      <c r="A17" s="2" t="s">
        <v>29</v>
      </c>
      <c r="B17" s="2" t="s">
        <v>30</v>
      </c>
      <c r="C17" s="2">
        <v>2011</v>
      </c>
      <c r="D17" s="10">
        <v>0</v>
      </c>
      <c r="E17" s="10">
        <v>0</v>
      </c>
      <c r="F17" s="10">
        <v>0</v>
      </c>
      <c r="G1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" s="10">
        <f>MAX(Y_2011[[#This Row],[sub index SO2]:[sub index PM10]])</f>
        <v>0</v>
      </c>
    </row>
    <row r="18" spans="1:10" x14ac:dyDescent="0.25">
      <c r="A18" s="2" t="s">
        <v>29</v>
      </c>
      <c r="B18" s="2" t="s">
        <v>31</v>
      </c>
      <c r="C18" s="2">
        <v>2011</v>
      </c>
      <c r="D18" s="10">
        <v>0</v>
      </c>
      <c r="E18" s="10">
        <v>0</v>
      </c>
      <c r="F18" s="10">
        <v>0</v>
      </c>
      <c r="G1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8" s="10">
        <f>MAX(Y_2011[[#This Row],[sub index SO2]:[sub index PM10]])</f>
        <v>0</v>
      </c>
    </row>
    <row r="19" spans="1:10" x14ac:dyDescent="0.25">
      <c r="A19" s="2" t="s">
        <v>32</v>
      </c>
      <c r="B19" s="2" t="s">
        <v>33</v>
      </c>
      <c r="C19" s="2">
        <v>2011</v>
      </c>
      <c r="D19" s="10">
        <v>6</v>
      </c>
      <c r="E19" s="10">
        <v>13</v>
      </c>
      <c r="F19" s="10">
        <v>53</v>
      </c>
      <c r="G1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1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1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J19" s="10">
        <f>MAX(Y_2011[[#This Row],[sub index SO2]:[sub index PM10]])</f>
        <v>66.07692307692308</v>
      </c>
    </row>
    <row r="20" spans="1:10" x14ac:dyDescent="0.25">
      <c r="A20" s="2" t="s">
        <v>32</v>
      </c>
      <c r="B20" s="2" t="s">
        <v>34</v>
      </c>
      <c r="C20" s="2">
        <v>2011</v>
      </c>
      <c r="D20" s="10">
        <v>6</v>
      </c>
      <c r="E20" s="10">
        <v>14</v>
      </c>
      <c r="F20" s="10">
        <v>56</v>
      </c>
      <c r="G2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2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J20" s="10">
        <f>MAX(Y_2011[[#This Row],[sub index SO2]:[sub index PM10]])</f>
        <v>69.84615384615384</v>
      </c>
    </row>
    <row r="21" spans="1:10" x14ac:dyDescent="0.25">
      <c r="A21" s="2" t="s">
        <v>32</v>
      </c>
      <c r="B21" s="2" t="s">
        <v>35</v>
      </c>
      <c r="C21" s="2">
        <v>2011</v>
      </c>
      <c r="D21" s="10">
        <v>6</v>
      </c>
      <c r="E21" s="10">
        <v>13</v>
      </c>
      <c r="F21" s="10">
        <v>42</v>
      </c>
      <c r="G2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2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J21" s="10">
        <f>MAX(Y_2011[[#This Row],[sub index SO2]:[sub index PM10]])</f>
        <v>52.256410256410255</v>
      </c>
    </row>
    <row r="22" spans="1:10" x14ac:dyDescent="0.25">
      <c r="A22" s="2" t="s">
        <v>32</v>
      </c>
      <c r="B22" s="2" t="s">
        <v>36</v>
      </c>
      <c r="C22" s="2">
        <v>2011</v>
      </c>
      <c r="D22" s="10">
        <v>6</v>
      </c>
      <c r="E22" s="10">
        <v>15</v>
      </c>
      <c r="F22" s="10">
        <v>63</v>
      </c>
      <c r="G2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2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J22" s="10">
        <f>MAX(Y_2011[[#This Row],[sub index SO2]:[sub index PM10]])</f>
        <v>78.641025641025635</v>
      </c>
    </row>
    <row r="23" spans="1:10" x14ac:dyDescent="0.25">
      <c r="A23" s="2" t="s">
        <v>32</v>
      </c>
      <c r="B23" s="2" t="s">
        <v>37</v>
      </c>
      <c r="C23" s="2">
        <v>2011</v>
      </c>
      <c r="D23" s="10">
        <v>6</v>
      </c>
      <c r="E23" s="10">
        <v>14</v>
      </c>
      <c r="F23" s="10">
        <v>93</v>
      </c>
      <c r="G2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2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113</v>
      </c>
      <c r="J23" s="10">
        <f>MAX(Y_2011[[#This Row],[sub index SO2]:[sub index PM10]])</f>
        <v>113</v>
      </c>
    </row>
    <row r="24" spans="1:10" x14ac:dyDescent="0.25">
      <c r="A24" s="2" t="s">
        <v>32</v>
      </c>
      <c r="B24" s="2" t="s">
        <v>39</v>
      </c>
      <c r="C24" s="2">
        <v>2011</v>
      </c>
      <c r="D24" s="10">
        <v>6</v>
      </c>
      <c r="E24" s="10">
        <v>13</v>
      </c>
      <c r="F24" s="10">
        <v>64</v>
      </c>
      <c r="G2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2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79.897435897435898</v>
      </c>
      <c r="J24" s="10">
        <f>MAX(Y_2011[[#This Row],[sub index SO2]:[sub index PM10]])</f>
        <v>79.897435897435898</v>
      </c>
    </row>
    <row r="25" spans="1:10" x14ac:dyDescent="0.25">
      <c r="A25" s="2" t="s">
        <v>32</v>
      </c>
      <c r="B25" s="2" t="s">
        <v>41</v>
      </c>
      <c r="C25" s="2">
        <v>2011</v>
      </c>
      <c r="D25" s="10">
        <v>9</v>
      </c>
      <c r="E25" s="10">
        <v>20</v>
      </c>
      <c r="F25" s="10">
        <v>53</v>
      </c>
      <c r="G2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2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2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J25" s="10">
        <f>MAX(Y_2011[[#This Row],[sub index SO2]:[sub index PM10]])</f>
        <v>66.07692307692308</v>
      </c>
    </row>
    <row r="26" spans="1:10" x14ac:dyDescent="0.25">
      <c r="A26" s="2" t="s">
        <v>32</v>
      </c>
      <c r="B26" s="2" t="s">
        <v>42</v>
      </c>
      <c r="C26" s="2">
        <v>2011</v>
      </c>
      <c r="D26" s="10">
        <v>6</v>
      </c>
      <c r="E26" s="10">
        <v>13</v>
      </c>
      <c r="F26" s="10">
        <v>86</v>
      </c>
      <c r="G2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2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J26" s="10">
        <f>MAX(Y_2011[[#This Row],[sub index SO2]:[sub index PM10]])</f>
        <v>106</v>
      </c>
    </row>
    <row r="27" spans="1:10" x14ac:dyDescent="0.25">
      <c r="A27" s="2" t="s">
        <v>32</v>
      </c>
      <c r="B27" s="2" t="s">
        <v>44</v>
      </c>
      <c r="C27" s="2">
        <v>2011</v>
      </c>
      <c r="D27" s="10">
        <v>6</v>
      </c>
      <c r="E27" s="10">
        <v>15</v>
      </c>
      <c r="F27" s="10">
        <v>95</v>
      </c>
      <c r="G2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2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115</v>
      </c>
      <c r="J27" s="10">
        <f>MAX(Y_2011[[#This Row],[sub index SO2]:[sub index PM10]])</f>
        <v>115</v>
      </c>
    </row>
    <row r="28" spans="1:10" x14ac:dyDescent="0.25">
      <c r="A28" s="2" t="s">
        <v>32</v>
      </c>
      <c r="B28" s="2" t="s">
        <v>46</v>
      </c>
      <c r="C28" s="2">
        <v>2011</v>
      </c>
      <c r="D28" s="10">
        <v>6</v>
      </c>
      <c r="E28" s="10">
        <v>14</v>
      </c>
      <c r="F28" s="10">
        <v>99</v>
      </c>
      <c r="G2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2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119</v>
      </c>
      <c r="J28" s="10">
        <f>MAX(Y_2011[[#This Row],[sub index SO2]:[sub index PM10]])</f>
        <v>119</v>
      </c>
    </row>
    <row r="29" spans="1:10" x14ac:dyDescent="0.25">
      <c r="A29" s="2" t="s">
        <v>32</v>
      </c>
      <c r="B29" s="2" t="s">
        <v>48</v>
      </c>
      <c r="C29" s="2">
        <v>2011</v>
      </c>
      <c r="D29" s="10">
        <v>6</v>
      </c>
      <c r="E29" s="10">
        <v>14</v>
      </c>
      <c r="F29" s="10">
        <v>78</v>
      </c>
      <c r="G2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2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J29" s="10">
        <f>MAX(Y_2011[[#This Row],[sub index SO2]:[sub index PM10]])</f>
        <v>97.487179487179489</v>
      </c>
    </row>
    <row r="30" spans="1:10" x14ac:dyDescent="0.25">
      <c r="A30" s="2" t="s">
        <v>32</v>
      </c>
      <c r="B30" s="2" t="s">
        <v>50</v>
      </c>
      <c r="C30" s="2">
        <v>2011</v>
      </c>
      <c r="D30" s="10">
        <v>5</v>
      </c>
      <c r="E30" s="10">
        <v>12</v>
      </c>
      <c r="F30" s="10">
        <v>60</v>
      </c>
      <c r="G3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3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3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74.871794871794876</v>
      </c>
      <c r="J30" s="10">
        <f>MAX(Y_2011[[#This Row],[sub index SO2]:[sub index PM10]])</f>
        <v>74.871794871794876</v>
      </c>
    </row>
    <row r="31" spans="1:10" x14ac:dyDescent="0.25">
      <c r="A31" s="2" t="s">
        <v>32</v>
      </c>
      <c r="B31" s="2" t="s">
        <v>51</v>
      </c>
      <c r="C31" s="2">
        <v>2011</v>
      </c>
      <c r="D31" s="10">
        <v>6</v>
      </c>
      <c r="E31" s="10">
        <v>12</v>
      </c>
      <c r="F31" s="10">
        <v>56</v>
      </c>
      <c r="G3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3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3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J31" s="10">
        <f>MAX(Y_2011[[#This Row],[sub index SO2]:[sub index PM10]])</f>
        <v>69.84615384615384</v>
      </c>
    </row>
    <row r="32" spans="1:10" x14ac:dyDescent="0.25">
      <c r="A32" s="2" t="s">
        <v>52</v>
      </c>
      <c r="B32" s="2" t="s">
        <v>53</v>
      </c>
      <c r="C32" s="2">
        <v>2011</v>
      </c>
      <c r="D32" s="10">
        <v>5</v>
      </c>
      <c r="E32" s="10">
        <v>47</v>
      </c>
      <c r="F32" s="10">
        <v>174</v>
      </c>
      <c r="G3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3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58.53846153846154</v>
      </c>
      <c r="I3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194</v>
      </c>
      <c r="J32" s="10">
        <f>MAX(Y_2011[[#This Row],[sub index SO2]:[sub index PM10]])</f>
        <v>194</v>
      </c>
    </row>
    <row r="33" spans="1:10" x14ac:dyDescent="0.25">
      <c r="A33" s="2" t="s">
        <v>55</v>
      </c>
      <c r="B33" s="2" t="s">
        <v>55</v>
      </c>
      <c r="C33" s="2">
        <v>2011</v>
      </c>
      <c r="D33" s="10">
        <v>2</v>
      </c>
      <c r="E33" s="10">
        <v>16</v>
      </c>
      <c r="F33" s="10">
        <v>102</v>
      </c>
      <c r="G3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3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3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122</v>
      </c>
      <c r="J33" s="10">
        <f>MAX(Y_2011[[#This Row],[sub index SO2]:[sub index PM10]])</f>
        <v>122</v>
      </c>
    </row>
    <row r="34" spans="1:10" x14ac:dyDescent="0.25">
      <c r="A34" s="2" t="s">
        <v>57</v>
      </c>
      <c r="B34" s="2" t="s">
        <v>58</v>
      </c>
      <c r="C34" s="2">
        <v>2011</v>
      </c>
      <c r="D34" s="10">
        <v>9</v>
      </c>
      <c r="E34" s="10">
        <v>22</v>
      </c>
      <c r="F34" s="10">
        <v>106</v>
      </c>
      <c r="G3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3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3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J34" s="10">
        <f>MAX(Y_2011[[#This Row],[sub index SO2]:[sub index PM10]])</f>
        <v>126</v>
      </c>
    </row>
    <row r="35" spans="1:10" x14ac:dyDescent="0.25">
      <c r="A35" s="2" t="s">
        <v>57</v>
      </c>
      <c r="B35" s="2" t="s">
        <v>60</v>
      </c>
      <c r="C35" s="2">
        <v>2011</v>
      </c>
      <c r="D35" s="10">
        <v>8</v>
      </c>
      <c r="E35" s="10">
        <v>21</v>
      </c>
      <c r="F35" s="10">
        <v>0</v>
      </c>
      <c r="G3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3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26.25</v>
      </c>
      <c r="I3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35" s="10">
        <f>MAX(Y_2011[[#This Row],[sub index SO2]:[sub index PM10]])</f>
        <v>26.25</v>
      </c>
    </row>
    <row r="36" spans="1:10" x14ac:dyDescent="0.25">
      <c r="A36" s="2" t="s">
        <v>57</v>
      </c>
      <c r="B36" s="2" t="s">
        <v>62</v>
      </c>
      <c r="C36" s="2">
        <v>2011</v>
      </c>
      <c r="D36" s="10">
        <v>12</v>
      </c>
      <c r="E36" s="10">
        <v>20</v>
      </c>
      <c r="F36" s="10">
        <v>94</v>
      </c>
      <c r="G3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3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3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J36" s="10">
        <f>MAX(Y_2011[[#This Row],[sub index SO2]:[sub index PM10]])</f>
        <v>114</v>
      </c>
    </row>
    <row r="37" spans="1:10" x14ac:dyDescent="0.25">
      <c r="A37" s="2" t="s">
        <v>57</v>
      </c>
      <c r="B37" s="2" t="s">
        <v>64</v>
      </c>
      <c r="C37" s="2">
        <v>2011</v>
      </c>
      <c r="D37" s="10">
        <v>14</v>
      </c>
      <c r="E37" s="10">
        <v>42</v>
      </c>
      <c r="F37" s="10">
        <v>293</v>
      </c>
      <c r="G3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H3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I3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310.98319327731093</v>
      </c>
      <c r="J37" s="10">
        <f>MAX(Y_2011[[#This Row],[sub index SO2]:[sub index PM10]])</f>
        <v>310.98319327731093</v>
      </c>
    </row>
    <row r="38" spans="1:10" x14ac:dyDescent="0.25">
      <c r="A38" s="2" t="s">
        <v>67</v>
      </c>
      <c r="B38" s="2" t="s">
        <v>69</v>
      </c>
      <c r="C38" s="2">
        <v>2011</v>
      </c>
      <c r="D38" s="10">
        <v>8</v>
      </c>
      <c r="E38" s="10">
        <v>19</v>
      </c>
      <c r="F38" s="10">
        <v>24</v>
      </c>
      <c r="G3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3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I3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</v>
      </c>
      <c r="J38" s="10">
        <f>MAX(Y_2011[[#This Row],[sub index SO2]:[sub index PM10]])</f>
        <v>30</v>
      </c>
    </row>
    <row r="39" spans="1:10" x14ac:dyDescent="0.25">
      <c r="A39" s="2" t="s">
        <v>70</v>
      </c>
      <c r="B39" s="2" t="s">
        <v>71</v>
      </c>
      <c r="C39" s="2">
        <v>2011</v>
      </c>
      <c r="D39" s="10">
        <v>7</v>
      </c>
      <c r="E39" s="10">
        <v>20</v>
      </c>
      <c r="F39" s="10">
        <v>24</v>
      </c>
      <c r="G3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3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3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</v>
      </c>
      <c r="J39" s="10">
        <f>MAX(Y_2011[[#This Row],[sub index SO2]:[sub index PM10]])</f>
        <v>30</v>
      </c>
    </row>
    <row r="40" spans="1:10" x14ac:dyDescent="0.25">
      <c r="A40" s="2" t="s">
        <v>72</v>
      </c>
      <c r="B40" s="2" t="s">
        <v>72</v>
      </c>
      <c r="C40" s="2">
        <v>2011</v>
      </c>
      <c r="D40" s="10">
        <v>5</v>
      </c>
      <c r="E40" s="10">
        <v>57</v>
      </c>
      <c r="F40" s="10">
        <v>222</v>
      </c>
      <c r="G4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4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71.102564102564102</v>
      </c>
      <c r="I4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242</v>
      </c>
      <c r="J40" s="10">
        <f>MAX(Y_2011[[#This Row],[sub index SO2]:[sub index PM10]])</f>
        <v>242</v>
      </c>
    </row>
    <row r="41" spans="1:10" x14ac:dyDescent="0.25">
      <c r="A41" s="2" t="s">
        <v>75</v>
      </c>
      <c r="B41" s="2" t="s">
        <v>76</v>
      </c>
      <c r="C41" s="2">
        <v>2011</v>
      </c>
      <c r="D41" s="10">
        <v>11</v>
      </c>
      <c r="E41" s="10">
        <v>16</v>
      </c>
      <c r="F41" s="10">
        <v>79</v>
      </c>
      <c r="G4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4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4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98.743589743589752</v>
      </c>
      <c r="J41" s="10">
        <f>MAX(Y_2011[[#This Row],[sub index SO2]:[sub index PM10]])</f>
        <v>98.743589743589752</v>
      </c>
    </row>
    <row r="42" spans="1:10" x14ac:dyDescent="0.25">
      <c r="A42" s="2" t="s">
        <v>75</v>
      </c>
      <c r="B42" s="2" t="s">
        <v>78</v>
      </c>
      <c r="C42" s="2">
        <v>2011</v>
      </c>
      <c r="D42" s="10">
        <v>9</v>
      </c>
      <c r="E42" s="10">
        <v>14</v>
      </c>
      <c r="F42" s="10">
        <v>78</v>
      </c>
      <c r="G4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4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4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J42" s="10">
        <f>MAX(Y_2011[[#This Row],[sub index SO2]:[sub index PM10]])</f>
        <v>97.487179487179489</v>
      </c>
    </row>
    <row r="43" spans="1:10" x14ac:dyDescent="0.25">
      <c r="A43" s="2" t="s">
        <v>75</v>
      </c>
      <c r="B43" s="2" t="s">
        <v>79</v>
      </c>
      <c r="C43" s="2">
        <v>2011</v>
      </c>
      <c r="D43" s="10">
        <v>10</v>
      </c>
      <c r="E43" s="10">
        <v>16</v>
      </c>
      <c r="F43" s="10">
        <v>111</v>
      </c>
      <c r="G4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4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4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131</v>
      </c>
      <c r="J43" s="10">
        <f>MAX(Y_2011[[#This Row],[sub index SO2]:[sub index PM10]])</f>
        <v>131</v>
      </c>
    </row>
    <row r="44" spans="1:10" x14ac:dyDescent="0.25">
      <c r="A44" s="2" t="s">
        <v>75</v>
      </c>
      <c r="B44" s="2" t="s">
        <v>81</v>
      </c>
      <c r="C44" s="2">
        <v>2011</v>
      </c>
      <c r="D44" s="10">
        <v>9</v>
      </c>
      <c r="E44" s="10">
        <v>15</v>
      </c>
      <c r="F44" s="10">
        <v>76</v>
      </c>
      <c r="G4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4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4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J44" s="10">
        <f>MAX(Y_2011[[#This Row],[sub index SO2]:[sub index PM10]])</f>
        <v>94.974358974358978</v>
      </c>
    </row>
    <row r="45" spans="1:10" x14ac:dyDescent="0.25">
      <c r="A45" s="2" t="s">
        <v>75</v>
      </c>
      <c r="B45" s="2" t="s">
        <v>83</v>
      </c>
      <c r="C45" s="2">
        <v>2011</v>
      </c>
      <c r="D45" s="10">
        <v>0</v>
      </c>
      <c r="E45" s="10">
        <v>0</v>
      </c>
      <c r="F45" s="10">
        <v>0</v>
      </c>
      <c r="G4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4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4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45" s="10">
        <f>MAX(Y_2011[[#This Row],[sub index SO2]:[sub index PM10]])</f>
        <v>0</v>
      </c>
    </row>
    <row r="46" spans="1:10" x14ac:dyDescent="0.25">
      <c r="A46" s="2" t="s">
        <v>75</v>
      </c>
      <c r="B46" s="2" t="s">
        <v>84</v>
      </c>
      <c r="C46" s="2">
        <v>2011</v>
      </c>
      <c r="D46" s="10">
        <v>7</v>
      </c>
      <c r="E46" s="10">
        <v>16</v>
      </c>
      <c r="F46" s="10">
        <v>87</v>
      </c>
      <c r="G4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4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4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J46" s="10">
        <f>MAX(Y_2011[[#This Row],[sub index SO2]:[sub index PM10]])</f>
        <v>107</v>
      </c>
    </row>
    <row r="47" spans="1:10" x14ac:dyDescent="0.25">
      <c r="A47" s="2" t="s">
        <v>75</v>
      </c>
      <c r="B47" s="2" t="s">
        <v>86</v>
      </c>
      <c r="C47" s="2">
        <v>2011</v>
      </c>
      <c r="D47" s="10">
        <v>13</v>
      </c>
      <c r="E47" s="10">
        <v>19</v>
      </c>
      <c r="F47" s="10">
        <v>184</v>
      </c>
      <c r="G4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4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I4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204</v>
      </c>
      <c r="J47" s="10">
        <f>MAX(Y_2011[[#This Row],[sub index SO2]:[sub index PM10]])</f>
        <v>204</v>
      </c>
    </row>
    <row r="48" spans="1:10" x14ac:dyDescent="0.25">
      <c r="A48" s="2" t="s">
        <v>75</v>
      </c>
      <c r="B48" s="2" t="s">
        <v>88</v>
      </c>
      <c r="C48" s="2">
        <v>2011</v>
      </c>
      <c r="D48" s="10">
        <v>0</v>
      </c>
      <c r="E48" s="10">
        <v>0</v>
      </c>
      <c r="F48" s="10">
        <v>0</v>
      </c>
      <c r="G4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4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4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48" s="10">
        <f>MAX(Y_2011[[#This Row],[sub index SO2]:[sub index PM10]])</f>
        <v>0</v>
      </c>
    </row>
    <row r="49" spans="1:10" x14ac:dyDescent="0.25">
      <c r="A49" s="2" t="s">
        <v>75</v>
      </c>
      <c r="B49" s="2" t="s">
        <v>89</v>
      </c>
      <c r="C49" s="2">
        <v>2011</v>
      </c>
      <c r="D49" s="10">
        <v>0</v>
      </c>
      <c r="E49" s="10">
        <v>0</v>
      </c>
      <c r="F49" s="10">
        <v>0</v>
      </c>
      <c r="G4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4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4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49" s="10">
        <f>MAX(Y_2011[[#This Row],[sub index SO2]:[sub index PM10]])</f>
        <v>0</v>
      </c>
    </row>
    <row r="50" spans="1:10" x14ac:dyDescent="0.25">
      <c r="A50" s="2" t="s">
        <v>75</v>
      </c>
      <c r="B50" s="2" t="s">
        <v>90</v>
      </c>
      <c r="C50" s="2">
        <v>2011</v>
      </c>
      <c r="D50" s="10">
        <v>15</v>
      </c>
      <c r="E50" s="10">
        <v>23</v>
      </c>
      <c r="F50" s="10">
        <v>90</v>
      </c>
      <c r="G5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H5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I5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110</v>
      </c>
      <c r="J50" s="10">
        <f>MAX(Y_2011[[#This Row],[sub index SO2]:[sub index PM10]])</f>
        <v>110</v>
      </c>
    </row>
    <row r="51" spans="1:10" x14ac:dyDescent="0.25">
      <c r="A51" s="2" t="s">
        <v>75</v>
      </c>
      <c r="B51" s="2" t="s">
        <v>91</v>
      </c>
      <c r="C51" s="2">
        <v>2011</v>
      </c>
      <c r="D51" s="10">
        <v>4</v>
      </c>
      <c r="E51" s="10">
        <v>19</v>
      </c>
      <c r="F51" s="10">
        <v>72</v>
      </c>
      <c r="G5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5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I5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J51" s="10">
        <f>MAX(Y_2011[[#This Row],[sub index SO2]:[sub index PM10]])</f>
        <v>89.948717948717956</v>
      </c>
    </row>
    <row r="52" spans="1:10" x14ac:dyDescent="0.25">
      <c r="A52" s="2" t="s">
        <v>75</v>
      </c>
      <c r="B52" s="2" t="s">
        <v>93</v>
      </c>
      <c r="C52" s="2">
        <v>2011</v>
      </c>
      <c r="D52" s="10">
        <v>4</v>
      </c>
      <c r="E52" s="10">
        <v>17</v>
      </c>
      <c r="F52" s="10">
        <v>87</v>
      </c>
      <c r="G5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5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5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J52" s="10">
        <f>MAX(Y_2011[[#This Row],[sub index SO2]:[sub index PM10]])</f>
        <v>107</v>
      </c>
    </row>
    <row r="53" spans="1:10" x14ac:dyDescent="0.25">
      <c r="A53" s="2" t="s">
        <v>75</v>
      </c>
      <c r="B53" s="2" t="s">
        <v>94</v>
      </c>
      <c r="C53" s="2">
        <v>2011</v>
      </c>
      <c r="D53" s="10">
        <v>0</v>
      </c>
      <c r="E53" s="10">
        <v>0</v>
      </c>
      <c r="F53" s="10">
        <v>0</v>
      </c>
      <c r="G5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5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5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53" s="10">
        <f>MAX(Y_2011[[#This Row],[sub index SO2]:[sub index PM10]])</f>
        <v>0</v>
      </c>
    </row>
    <row r="54" spans="1:10" x14ac:dyDescent="0.25">
      <c r="A54" s="2" t="s">
        <v>75</v>
      </c>
      <c r="B54" s="2" t="s">
        <v>95</v>
      </c>
      <c r="C54" s="2">
        <v>2011</v>
      </c>
      <c r="D54" s="10">
        <v>0</v>
      </c>
      <c r="E54" s="10">
        <v>0</v>
      </c>
      <c r="F54" s="10">
        <v>0</v>
      </c>
      <c r="G5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5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5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54" s="10">
        <f>MAX(Y_2011[[#This Row],[sub index SO2]:[sub index PM10]])</f>
        <v>0</v>
      </c>
    </row>
    <row r="55" spans="1:10" x14ac:dyDescent="0.25">
      <c r="A55" s="2" t="s">
        <v>75</v>
      </c>
      <c r="B55" s="2" t="s">
        <v>96</v>
      </c>
      <c r="C55" s="2">
        <v>2011</v>
      </c>
      <c r="D55" s="10">
        <v>18</v>
      </c>
      <c r="E55" s="10">
        <v>25</v>
      </c>
      <c r="F55" s="10">
        <v>150</v>
      </c>
      <c r="G5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22.5</v>
      </c>
      <c r="H5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5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170</v>
      </c>
      <c r="J55" s="10">
        <f>MAX(Y_2011[[#This Row],[sub index SO2]:[sub index PM10]])</f>
        <v>170</v>
      </c>
    </row>
    <row r="56" spans="1:10" x14ac:dyDescent="0.25">
      <c r="A56" s="2" t="s">
        <v>75</v>
      </c>
      <c r="B56" s="2" t="s">
        <v>97</v>
      </c>
      <c r="C56" s="2">
        <v>2011</v>
      </c>
      <c r="D56" s="10">
        <v>15</v>
      </c>
      <c r="E56" s="10">
        <v>15</v>
      </c>
      <c r="F56" s="10">
        <v>125</v>
      </c>
      <c r="G5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H5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5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145</v>
      </c>
      <c r="J56" s="10">
        <f>MAX(Y_2011[[#This Row],[sub index SO2]:[sub index PM10]])</f>
        <v>145</v>
      </c>
    </row>
    <row r="57" spans="1:10" x14ac:dyDescent="0.25">
      <c r="A57" s="2" t="s">
        <v>75</v>
      </c>
      <c r="B57" s="2" t="s">
        <v>99</v>
      </c>
      <c r="C57" s="2">
        <v>2011</v>
      </c>
      <c r="D57" s="10">
        <v>4</v>
      </c>
      <c r="E57" s="10">
        <v>18</v>
      </c>
      <c r="F57" s="10">
        <v>57</v>
      </c>
      <c r="G5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5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I5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71.102564102564102</v>
      </c>
      <c r="J57" s="10">
        <f>MAX(Y_2011[[#This Row],[sub index SO2]:[sub index PM10]])</f>
        <v>71.102564102564102</v>
      </c>
    </row>
    <row r="58" spans="1:10" x14ac:dyDescent="0.25">
      <c r="A58" s="2" t="s">
        <v>100</v>
      </c>
      <c r="B58" s="2" t="s">
        <v>101</v>
      </c>
      <c r="C58" s="2">
        <v>2011</v>
      </c>
      <c r="D58" s="10">
        <v>13</v>
      </c>
      <c r="E58" s="10">
        <v>25</v>
      </c>
      <c r="F58" s="10">
        <v>79</v>
      </c>
      <c r="G5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5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5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98.743589743589752</v>
      </c>
      <c r="J58" s="10">
        <f>MAX(Y_2011[[#This Row],[sub index SO2]:[sub index PM10]])</f>
        <v>98.743589743589752</v>
      </c>
    </row>
    <row r="59" spans="1:10" x14ac:dyDescent="0.25">
      <c r="A59" s="2" t="s">
        <v>100</v>
      </c>
      <c r="B59" s="2" t="s">
        <v>102</v>
      </c>
      <c r="C59" s="2">
        <v>2011</v>
      </c>
      <c r="D59" s="10">
        <v>16</v>
      </c>
      <c r="E59" s="10">
        <v>26</v>
      </c>
      <c r="F59" s="10">
        <v>91</v>
      </c>
      <c r="G5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5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5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111</v>
      </c>
      <c r="J59" s="10">
        <f>MAX(Y_2011[[#This Row],[sub index SO2]:[sub index PM10]])</f>
        <v>111</v>
      </c>
    </row>
    <row r="60" spans="1:10" x14ac:dyDescent="0.25">
      <c r="A60" s="2" t="s">
        <v>100</v>
      </c>
      <c r="B60" s="2" t="s">
        <v>104</v>
      </c>
      <c r="C60" s="2">
        <v>2011</v>
      </c>
      <c r="D60" s="10">
        <v>12</v>
      </c>
      <c r="E60" s="10">
        <v>25</v>
      </c>
      <c r="F60" s="10">
        <v>104</v>
      </c>
      <c r="G6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6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6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124</v>
      </c>
      <c r="J60" s="10">
        <f>MAX(Y_2011[[#This Row],[sub index SO2]:[sub index PM10]])</f>
        <v>124</v>
      </c>
    </row>
    <row r="61" spans="1:10" x14ac:dyDescent="0.25">
      <c r="A61" s="2" t="s">
        <v>100</v>
      </c>
      <c r="B61" s="2" t="s">
        <v>106</v>
      </c>
      <c r="C61" s="2">
        <v>2011</v>
      </c>
      <c r="D61" s="10">
        <v>13</v>
      </c>
      <c r="E61" s="10">
        <v>18</v>
      </c>
      <c r="F61" s="10">
        <v>98</v>
      </c>
      <c r="G6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6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I6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J61" s="10">
        <f>MAX(Y_2011[[#This Row],[sub index SO2]:[sub index PM10]])</f>
        <v>118</v>
      </c>
    </row>
    <row r="62" spans="1:10" x14ac:dyDescent="0.25">
      <c r="A62" s="2" t="s">
        <v>100</v>
      </c>
      <c r="B62" s="2" t="s">
        <v>108</v>
      </c>
      <c r="C62" s="2">
        <v>2011</v>
      </c>
      <c r="D62" s="10">
        <v>17</v>
      </c>
      <c r="E62" s="10">
        <v>26</v>
      </c>
      <c r="F62" s="10">
        <v>94</v>
      </c>
      <c r="G6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6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6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J62" s="10">
        <f>MAX(Y_2011[[#This Row],[sub index SO2]:[sub index PM10]])</f>
        <v>114</v>
      </c>
    </row>
    <row r="63" spans="1:10" x14ac:dyDescent="0.25">
      <c r="A63" s="2" t="s">
        <v>100</v>
      </c>
      <c r="B63" s="2" t="s">
        <v>109</v>
      </c>
      <c r="C63" s="2">
        <v>2011</v>
      </c>
      <c r="D63" s="10">
        <v>17</v>
      </c>
      <c r="E63" s="10">
        <v>29</v>
      </c>
      <c r="F63" s="10">
        <v>88</v>
      </c>
      <c r="G6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6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6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J63" s="10">
        <f>MAX(Y_2011[[#This Row],[sub index SO2]:[sub index PM10]])</f>
        <v>108</v>
      </c>
    </row>
    <row r="64" spans="1:10" x14ac:dyDescent="0.25">
      <c r="A64" s="2" t="s">
        <v>100</v>
      </c>
      <c r="B64" s="2" t="s">
        <v>111</v>
      </c>
      <c r="C64" s="2">
        <v>2011</v>
      </c>
      <c r="D64" s="10">
        <v>16</v>
      </c>
      <c r="E64" s="10">
        <v>25</v>
      </c>
      <c r="F64" s="10">
        <v>88</v>
      </c>
      <c r="G6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6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6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J64" s="10">
        <f>MAX(Y_2011[[#This Row],[sub index SO2]:[sub index PM10]])</f>
        <v>108</v>
      </c>
    </row>
    <row r="65" spans="1:10" x14ac:dyDescent="0.25">
      <c r="A65" s="2" t="s">
        <v>112</v>
      </c>
      <c r="B65" s="2" t="s">
        <v>113</v>
      </c>
      <c r="C65" s="2">
        <v>2011</v>
      </c>
      <c r="D65" s="10">
        <v>21</v>
      </c>
      <c r="E65" s="10">
        <v>44</v>
      </c>
      <c r="F65" s="10">
        <v>177</v>
      </c>
      <c r="G6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6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54.769230769230766</v>
      </c>
      <c r="I6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197</v>
      </c>
      <c r="J65" s="10">
        <f>MAX(Y_2011[[#This Row],[sub index SO2]:[sub index PM10]])</f>
        <v>197</v>
      </c>
    </row>
    <row r="66" spans="1:10" x14ac:dyDescent="0.25">
      <c r="A66" s="2" t="s">
        <v>112</v>
      </c>
      <c r="B66" s="2" t="s">
        <v>116</v>
      </c>
      <c r="C66" s="2">
        <v>2011</v>
      </c>
      <c r="D66" s="10">
        <v>5</v>
      </c>
      <c r="E66" s="10">
        <v>7</v>
      </c>
      <c r="F66" s="10">
        <v>101</v>
      </c>
      <c r="G6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6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I6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J66" s="10">
        <f>MAX(Y_2011[[#This Row],[sub index SO2]:[sub index PM10]])</f>
        <v>121</v>
      </c>
    </row>
    <row r="67" spans="1:10" x14ac:dyDescent="0.25">
      <c r="A67" s="2" t="s">
        <v>112</v>
      </c>
      <c r="B67" s="2" t="s">
        <v>118</v>
      </c>
      <c r="C67" s="2">
        <v>2011</v>
      </c>
      <c r="D67" s="10">
        <v>11</v>
      </c>
      <c r="E67" s="10">
        <v>26</v>
      </c>
      <c r="F67" s="10">
        <v>172</v>
      </c>
      <c r="G6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6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6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192</v>
      </c>
      <c r="J67" s="10">
        <f>MAX(Y_2011[[#This Row],[sub index SO2]:[sub index PM10]])</f>
        <v>192</v>
      </c>
    </row>
    <row r="68" spans="1:10" x14ac:dyDescent="0.25">
      <c r="A68" s="2" t="s">
        <v>119</v>
      </c>
      <c r="B68" s="2" t="s">
        <v>120</v>
      </c>
      <c r="C68" s="2">
        <v>2011</v>
      </c>
      <c r="D68" s="10">
        <v>3</v>
      </c>
      <c r="E68" s="10">
        <v>15</v>
      </c>
      <c r="F68" s="10">
        <v>98</v>
      </c>
      <c r="G6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6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6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J68" s="10">
        <f>MAX(Y_2011[[#This Row],[sub index SO2]:[sub index PM10]])</f>
        <v>118</v>
      </c>
    </row>
    <row r="69" spans="1:10" x14ac:dyDescent="0.25">
      <c r="A69" s="2" t="s">
        <v>119</v>
      </c>
      <c r="B69" s="2" t="s">
        <v>121</v>
      </c>
      <c r="C69" s="2">
        <v>2011</v>
      </c>
      <c r="D69" s="10">
        <v>2</v>
      </c>
      <c r="E69" s="10">
        <v>10</v>
      </c>
      <c r="F69" s="10">
        <v>67</v>
      </c>
      <c r="G6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6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I6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J69" s="10">
        <f>MAX(Y_2011[[#This Row],[sub index SO2]:[sub index PM10]])</f>
        <v>83.666666666666657</v>
      </c>
    </row>
    <row r="70" spans="1:10" x14ac:dyDescent="0.25">
      <c r="A70" s="2" t="s">
        <v>119</v>
      </c>
      <c r="B70" s="2" t="s">
        <v>123</v>
      </c>
      <c r="C70" s="2">
        <v>2011</v>
      </c>
      <c r="D70" s="10">
        <v>0</v>
      </c>
      <c r="E70" s="10">
        <v>0</v>
      </c>
      <c r="F70" s="10">
        <v>0</v>
      </c>
      <c r="G7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7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7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70" s="10">
        <f>MAX(Y_2011[[#This Row],[sub index SO2]:[sub index PM10]])</f>
        <v>0</v>
      </c>
    </row>
    <row r="71" spans="1:10" x14ac:dyDescent="0.25">
      <c r="A71" s="2" t="s">
        <v>119</v>
      </c>
      <c r="B71" s="2" t="s">
        <v>124</v>
      </c>
      <c r="C71" s="2">
        <v>2011</v>
      </c>
      <c r="D71" s="10">
        <v>3</v>
      </c>
      <c r="E71" s="10">
        <v>16</v>
      </c>
      <c r="F71" s="10">
        <v>170</v>
      </c>
      <c r="G7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7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7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190</v>
      </c>
      <c r="J71" s="10">
        <f>MAX(Y_2011[[#This Row],[sub index SO2]:[sub index PM10]])</f>
        <v>190</v>
      </c>
    </row>
    <row r="72" spans="1:10" x14ac:dyDescent="0.25">
      <c r="A72" s="2" t="s">
        <v>119</v>
      </c>
      <c r="B72" s="2" t="s">
        <v>126</v>
      </c>
      <c r="C72" s="2">
        <v>2011</v>
      </c>
      <c r="D72" s="10">
        <v>2</v>
      </c>
      <c r="E72" s="10">
        <v>9</v>
      </c>
      <c r="F72" s="10">
        <v>109</v>
      </c>
      <c r="G7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7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7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129</v>
      </c>
      <c r="J72" s="10">
        <f>MAX(Y_2011[[#This Row],[sub index SO2]:[sub index PM10]])</f>
        <v>129</v>
      </c>
    </row>
    <row r="73" spans="1:10" x14ac:dyDescent="0.25">
      <c r="A73" s="2" t="s">
        <v>119</v>
      </c>
      <c r="B73" s="2" t="s">
        <v>128</v>
      </c>
      <c r="C73" s="2">
        <v>2011</v>
      </c>
      <c r="D73" s="10">
        <v>2</v>
      </c>
      <c r="E73" s="10">
        <v>13</v>
      </c>
      <c r="F73" s="10">
        <v>89</v>
      </c>
      <c r="G7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7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7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109</v>
      </c>
      <c r="J73" s="10">
        <f>MAX(Y_2011[[#This Row],[sub index SO2]:[sub index PM10]])</f>
        <v>109</v>
      </c>
    </row>
    <row r="74" spans="1:10" x14ac:dyDescent="0.25">
      <c r="A74" s="2" t="s">
        <v>119</v>
      </c>
      <c r="B74" s="2" t="s">
        <v>130</v>
      </c>
      <c r="C74" s="2">
        <v>2011</v>
      </c>
      <c r="D74" s="10">
        <v>2</v>
      </c>
      <c r="E74" s="10">
        <v>8</v>
      </c>
      <c r="F74" s="10">
        <v>72</v>
      </c>
      <c r="G7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7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I7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J74" s="10">
        <f>MAX(Y_2011[[#This Row],[sub index SO2]:[sub index PM10]])</f>
        <v>89.948717948717956</v>
      </c>
    </row>
    <row r="75" spans="1:10" x14ac:dyDescent="0.25">
      <c r="A75" s="2" t="s">
        <v>119</v>
      </c>
      <c r="B75" s="2" t="s">
        <v>131</v>
      </c>
      <c r="C75" s="2">
        <v>2011</v>
      </c>
      <c r="D75" s="10">
        <v>2</v>
      </c>
      <c r="E75" s="10">
        <v>9</v>
      </c>
      <c r="F75" s="10">
        <v>87</v>
      </c>
      <c r="G7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7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7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J75" s="10">
        <f>MAX(Y_2011[[#This Row],[sub index SO2]:[sub index PM10]])</f>
        <v>107</v>
      </c>
    </row>
    <row r="76" spans="1:10" x14ac:dyDescent="0.25">
      <c r="A76" s="2" t="s">
        <v>119</v>
      </c>
      <c r="B76" s="2" t="s">
        <v>132</v>
      </c>
      <c r="C76" s="2">
        <v>2011</v>
      </c>
      <c r="D76" s="10">
        <v>3</v>
      </c>
      <c r="E76" s="10">
        <v>12</v>
      </c>
      <c r="F76" s="10">
        <v>54</v>
      </c>
      <c r="G7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7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7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67.333333333333329</v>
      </c>
      <c r="J76" s="10">
        <f>MAX(Y_2011[[#This Row],[sub index SO2]:[sub index PM10]])</f>
        <v>67.333333333333329</v>
      </c>
    </row>
    <row r="77" spans="1:10" x14ac:dyDescent="0.25">
      <c r="A77" s="2" t="s">
        <v>119</v>
      </c>
      <c r="B77" s="2" t="s">
        <v>133</v>
      </c>
      <c r="C77" s="2">
        <v>2011</v>
      </c>
      <c r="D77" s="10">
        <v>2</v>
      </c>
      <c r="E77" s="10">
        <v>11</v>
      </c>
      <c r="F77" s="10">
        <v>85</v>
      </c>
      <c r="G7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7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7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105</v>
      </c>
      <c r="J77" s="10">
        <f>MAX(Y_2011[[#This Row],[sub index SO2]:[sub index PM10]])</f>
        <v>105</v>
      </c>
    </row>
    <row r="78" spans="1:10" x14ac:dyDescent="0.25">
      <c r="A78" s="2" t="s">
        <v>119</v>
      </c>
      <c r="B78" s="2" t="s">
        <v>135</v>
      </c>
      <c r="C78" s="2">
        <v>2011</v>
      </c>
      <c r="D78" s="10">
        <v>6</v>
      </c>
      <c r="E78" s="10">
        <v>17</v>
      </c>
      <c r="F78" s="10">
        <v>49</v>
      </c>
      <c r="G7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7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7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61.051282051282051</v>
      </c>
      <c r="J78" s="10">
        <f>MAX(Y_2011[[#This Row],[sub index SO2]:[sub index PM10]])</f>
        <v>61.051282051282051</v>
      </c>
    </row>
    <row r="79" spans="1:10" x14ac:dyDescent="0.25">
      <c r="A79" s="2" t="s">
        <v>136</v>
      </c>
      <c r="B79" s="2" t="s">
        <v>137</v>
      </c>
      <c r="C79" s="2">
        <v>2011</v>
      </c>
      <c r="D79" s="10">
        <v>5</v>
      </c>
      <c r="E79" s="10">
        <v>12</v>
      </c>
      <c r="F79" s="10">
        <v>107</v>
      </c>
      <c r="G7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7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7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127</v>
      </c>
      <c r="J79" s="10">
        <f>MAX(Y_2011[[#This Row],[sub index SO2]:[sub index PM10]])</f>
        <v>127</v>
      </c>
    </row>
    <row r="80" spans="1:10" x14ac:dyDescent="0.25">
      <c r="A80" s="2" t="s">
        <v>139</v>
      </c>
      <c r="B80" s="2" t="s">
        <v>140</v>
      </c>
      <c r="C80" s="2">
        <v>2011</v>
      </c>
      <c r="D80" s="10">
        <v>16</v>
      </c>
      <c r="E80" s="10">
        <v>35</v>
      </c>
      <c r="F80" s="10">
        <v>202</v>
      </c>
      <c r="G8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8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8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222</v>
      </c>
      <c r="J80" s="10">
        <f>MAX(Y_2011[[#This Row],[sub index SO2]:[sub index PM10]])</f>
        <v>222</v>
      </c>
    </row>
    <row r="81" spans="1:10" x14ac:dyDescent="0.25">
      <c r="A81" s="2" t="s">
        <v>139</v>
      </c>
      <c r="B81" s="2" t="s">
        <v>142</v>
      </c>
      <c r="C81" s="2">
        <v>2011</v>
      </c>
      <c r="D81" s="10">
        <v>36</v>
      </c>
      <c r="E81" s="10">
        <v>48</v>
      </c>
      <c r="F81" s="10">
        <v>152</v>
      </c>
      <c r="G8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45</v>
      </c>
      <c r="H8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59.794871794871796</v>
      </c>
      <c r="I8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172</v>
      </c>
      <c r="J81" s="10">
        <f>MAX(Y_2011[[#This Row],[sub index SO2]:[sub index PM10]])</f>
        <v>172</v>
      </c>
    </row>
    <row r="82" spans="1:10" x14ac:dyDescent="0.25">
      <c r="A82" s="2" t="s">
        <v>139</v>
      </c>
      <c r="B82" s="2" t="s">
        <v>145</v>
      </c>
      <c r="C82" s="2">
        <v>2011</v>
      </c>
      <c r="D82" s="10">
        <v>16</v>
      </c>
      <c r="E82" s="10">
        <v>39</v>
      </c>
      <c r="F82" s="10">
        <v>223</v>
      </c>
      <c r="G8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8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I8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243</v>
      </c>
      <c r="J82" s="10">
        <f>MAX(Y_2011[[#This Row],[sub index SO2]:[sub index PM10]])</f>
        <v>243</v>
      </c>
    </row>
    <row r="83" spans="1:10" x14ac:dyDescent="0.25">
      <c r="A83" s="2" t="s">
        <v>139</v>
      </c>
      <c r="B83" s="2" t="s">
        <v>147</v>
      </c>
      <c r="C83" s="2">
        <v>2011</v>
      </c>
      <c r="D83" s="10">
        <v>18</v>
      </c>
      <c r="E83" s="10">
        <v>35</v>
      </c>
      <c r="F83" s="10">
        <v>170</v>
      </c>
      <c r="G8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22.5</v>
      </c>
      <c r="H8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8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190</v>
      </c>
      <c r="J83" s="10">
        <f>MAX(Y_2011[[#This Row],[sub index SO2]:[sub index PM10]])</f>
        <v>190</v>
      </c>
    </row>
    <row r="84" spans="1:10" x14ac:dyDescent="0.25">
      <c r="A84" s="2" t="s">
        <v>139</v>
      </c>
      <c r="B84" s="2" t="s">
        <v>148</v>
      </c>
      <c r="C84" s="2">
        <v>2011</v>
      </c>
      <c r="D84" s="10">
        <v>35</v>
      </c>
      <c r="E84" s="10">
        <v>45</v>
      </c>
      <c r="F84" s="10">
        <v>216</v>
      </c>
      <c r="G8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43.75</v>
      </c>
      <c r="H8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I8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236</v>
      </c>
      <c r="J84" s="10">
        <f>MAX(Y_2011[[#This Row],[sub index SO2]:[sub index PM10]])</f>
        <v>236</v>
      </c>
    </row>
    <row r="85" spans="1:10" x14ac:dyDescent="0.25">
      <c r="A85" s="2" t="s">
        <v>139</v>
      </c>
      <c r="B85" s="2" t="s">
        <v>149</v>
      </c>
      <c r="C85" s="2">
        <v>2011</v>
      </c>
      <c r="D85" s="10">
        <v>0</v>
      </c>
      <c r="E85" s="10">
        <v>0</v>
      </c>
      <c r="F85" s="10">
        <v>0</v>
      </c>
      <c r="G8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8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8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85" s="10">
        <f>MAX(Y_2011[[#This Row],[sub index SO2]:[sub index PM10]])</f>
        <v>0</v>
      </c>
    </row>
    <row r="86" spans="1:10" x14ac:dyDescent="0.25">
      <c r="A86" s="2" t="s">
        <v>139</v>
      </c>
      <c r="B86" s="2" t="s">
        <v>150</v>
      </c>
      <c r="C86" s="2">
        <v>2011</v>
      </c>
      <c r="D86" s="10">
        <v>16</v>
      </c>
      <c r="E86" s="10">
        <v>33</v>
      </c>
      <c r="F86" s="10">
        <v>214</v>
      </c>
      <c r="G8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8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I8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234</v>
      </c>
      <c r="J86" s="10">
        <f>MAX(Y_2011[[#This Row],[sub index SO2]:[sub index PM10]])</f>
        <v>234</v>
      </c>
    </row>
    <row r="87" spans="1:10" x14ac:dyDescent="0.25">
      <c r="A87" s="2" t="s">
        <v>139</v>
      </c>
      <c r="B87" s="2" t="s">
        <v>152</v>
      </c>
      <c r="C87" s="2">
        <v>2011</v>
      </c>
      <c r="D87" s="10">
        <v>24</v>
      </c>
      <c r="E87" s="10">
        <v>34</v>
      </c>
      <c r="F87" s="10">
        <v>231</v>
      </c>
      <c r="G8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30</v>
      </c>
      <c r="H8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I8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251</v>
      </c>
      <c r="J87" s="10">
        <f>MAX(Y_2011[[#This Row],[sub index SO2]:[sub index PM10]])</f>
        <v>251</v>
      </c>
    </row>
    <row r="88" spans="1:10" x14ac:dyDescent="0.25">
      <c r="A88" s="2" t="s">
        <v>154</v>
      </c>
      <c r="B88" s="2" t="s">
        <v>155</v>
      </c>
      <c r="C88" s="2">
        <v>2011</v>
      </c>
      <c r="D88" s="10">
        <v>0</v>
      </c>
      <c r="E88" s="10">
        <v>0</v>
      </c>
      <c r="F88" s="10">
        <v>0</v>
      </c>
      <c r="G8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8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8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88" s="10">
        <f>MAX(Y_2011[[#This Row],[sub index SO2]:[sub index PM10]])</f>
        <v>0</v>
      </c>
    </row>
    <row r="89" spans="1:10" x14ac:dyDescent="0.25">
      <c r="A89" s="2" t="s">
        <v>154</v>
      </c>
      <c r="B89" s="2" t="s">
        <v>156</v>
      </c>
      <c r="C89" s="2">
        <v>2011</v>
      </c>
      <c r="D89" s="10">
        <v>16</v>
      </c>
      <c r="E89" s="10">
        <v>29</v>
      </c>
      <c r="F89" s="10">
        <v>94</v>
      </c>
      <c r="G8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8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8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J89" s="10">
        <f>MAX(Y_2011[[#This Row],[sub index SO2]:[sub index PM10]])</f>
        <v>114</v>
      </c>
    </row>
    <row r="90" spans="1:10" x14ac:dyDescent="0.25">
      <c r="A90" s="2" t="s">
        <v>154</v>
      </c>
      <c r="B90" s="2" t="s">
        <v>157</v>
      </c>
      <c r="C90" s="2">
        <v>2011</v>
      </c>
      <c r="D90" s="10">
        <v>2</v>
      </c>
      <c r="E90" s="10">
        <v>14</v>
      </c>
      <c r="F90" s="10">
        <v>41</v>
      </c>
      <c r="G9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9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9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J90" s="10">
        <f>MAX(Y_2011[[#This Row],[sub index SO2]:[sub index PM10]])</f>
        <v>51</v>
      </c>
    </row>
    <row r="91" spans="1:10" x14ac:dyDescent="0.25">
      <c r="A91" s="2" t="s">
        <v>154</v>
      </c>
      <c r="B91" s="2" t="s">
        <v>158</v>
      </c>
      <c r="C91" s="2">
        <v>2011</v>
      </c>
      <c r="D91" s="10">
        <v>0</v>
      </c>
      <c r="E91" s="10">
        <v>0</v>
      </c>
      <c r="F91" s="10">
        <v>0</v>
      </c>
      <c r="G9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9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9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91" s="10">
        <f>MAX(Y_2011[[#This Row],[sub index SO2]:[sub index PM10]])</f>
        <v>0</v>
      </c>
    </row>
    <row r="92" spans="1:10" x14ac:dyDescent="0.25">
      <c r="A92" s="2" t="s">
        <v>154</v>
      </c>
      <c r="B92" s="2" t="s">
        <v>159</v>
      </c>
      <c r="C92" s="2">
        <v>2011</v>
      </c>
      <c r="D92" s="10">
        <v>0</v>
      </c>
      <c r="E92" s="10">
        <v>0</v>
      </c>
      <c r="F92" s="10">
        <v>0</v>
      </c>
      <c r="G9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9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9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92" s="10">
        <f>MAX(Y_2011[[#This Row],[sub index SO2]:[sub index PM10]])</f>
        <v>0</v>
      </c>
    </row>
    <row r="93" spans="1:10" x14ac:dyDescent="0.25">
      <c r="A93" s="2" t="s">
        <v>154</v>
      </c>
      <c r="B93" s="2" t="s">
        <v>160</v>
      </c>
      <c r="C93" s="2">
        <v>2011</v>
      </c>
      <c r="D93" s="10">
        <v>0</v>
      </c>
      <c r="E93" s="10">
        <v>0</v>
      </c>
      <c r="F93" s="10">
        <v>0</v>
      </c>
      <c r="G9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9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9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93" s="10">
        <f>MAX(Y_2011[[#This Row],[sub index SO2]:[sub index PM10]])</f>
        <v>0</v>
      </c>
    </row>
    <row r="94" spans="1:10" x14ac:dyDescent="0.25">
      <c r="A94" s="2" t="s">
        <v>154</v>
      </c>
      <c r="B94" s="2" t="s">
        <v>161</v>
      </c>
      <c r="C94" s="2">
        <v>2011</v>
      </c>
      <c r="D94" s="10">
        <v>10</v>
      </c>
      <c r="E94" s="10">
        <v>16</v>
      </c>
      <c r="F94" s="10">
        <v>67</v>
      </c>
      <c r="G9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9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9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J94" s="10">
        <f>MAX(Y_2011[[#This Row],[sub index SO2]:[sub index PM10]])</f>
        <v>83.666666666666657</v>
      </c>
    </row>
    <row r="95" spans="1:10" x14ac:dyDescent="0.25">
      <c r="A95" s="2" t="s">
        <v>154</v>
      </c>
      <c r="B95" s="2" t="s">
        <v>162</v>
      </c>
      <c r="C95" s="2">
        <v>2011</v>
      </c>
      <c r="D95" s="10">
        <v>4</v>
      </c>
      <c r="E95" s="10">
        <v>12</v>
      </c>
      <c r="F95" s="10">
        <v>63</v>
      </c>
      <c r="G9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9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9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J95" s="10">
        <f>MAX(Y_2011[[#This Row],[sub index SO2]:[sub index PM10]])</f>
        <v>78.641025641025635</v>
      </c>
    </row>
    <row r="96" spans="1:10" x14ac:dyDescent="0.25">
      <c r="A96" s="2" t="s">
        <v>154</v>
      </c>
      <c r="B96" s="2" t="s">
        <v>163</v>
      </c>
      <c r="C96" s="2">
        <v>2011</v>
      </c>
      <c r="D96" s="10">
        <v>5</v>
      </c>
      <c r="E96" s="10">
        <v>24</v>
      </c>
      <c r="F96" s="10">
        <v>46</v>
      </c>
      <c r="G9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9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9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57.282051282051285</v>
      </c>
      <c r="J96" s="10">
        <f>MAX(Y_2011[[#This Row],[sub index SO2]:[sub index PM10]])</f>
        <v>57.282051282051285</v>
      </c>
    </row>
    <row r="97" spans="1:10" x14ac:dyDescent="0.25">
      <c r="A97" s="2" t="s">
        <v>154</v>
      </c>
      <c r="B97" s="2" t="s">
        <v>164</v>
      </c>
      <c r="C97" s="2">
        <v>2011</v>
      </c>
      <c r="D97" s="10">
        <v>7</v>
      </c>
      <c r="E97" s="10">
        <v>13</v>
      </c>
      <c r="F97" s="10">
        <v>73</v>
      </c>
      <c r="G9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9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9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91.205128205128204</v>
      </c>
      <c r="J97" s="10">
        <f>MAX(Y_2011[[#This Row],[sub index SO2]:[sub index PM10]])</f>
        <v>91.205128205128204</v>
      </c>
    </row>
    <row r="98" spans="1:10" x14ac:dyDescent="0.25">
      <c r="A98" s="2" t="s">
        <v>154</v>
      </c>
      <c r="B98" s="2" t="s">
        <v>166</v>
      </c>
      <c r="C98" s="2">
        <v>2011</v>
      </c>
      <c r="D98" s="10">
        <v>0</v>
      </c>
      <c r="E98" s="10">
        <v>0</v>
      </c>
      <c r="F98" s="10">
        <v>0</v>
      </c>
      <c r="G9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9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9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98" s="10">
        <f>MAX(Y_2011[[#This Row],[sub index SO2]:[sub index PM10]])</f>
        <v>0</v>
      </c>
    </row>
    <row r="99" spans="1:10" x14ac:dyDescent="0.25">
      <c r="A99" s="2" t="s">
        <v>154</v>
      </c>
      <c r="B99" s="2" t="s">
        <v>167</v>
      </c>
      <c r="C99" s="2">
        <v>2011</v>
      </c>
      <c r="D99" s="10">
        <v>0</v>
      </c>
      <c r="E99" s="10">
        <v>0</v>
      </c>
      <c r="F99" s="10">
        <v>0</v>
      </c>
      <c r="G9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9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9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99" s="10">
        <f>MAX(Y_2011[[#This Row],[sub index SO2]:[sub index PM10]])</f>
        <v>0</v>
      </c>
    </row>
    <row r="100" spans="1:10" x14ac:dyDescent="0.25">
      <c r="A100" s="2" t="s">
        <v>154</v>
      </c>
      <c r="B100" s="2" t="s">
        <v>168</v>
      </c>
      <c r="C100" s="2">
        <v>2011</v>
      </c>
      <c r="D100" s="10">
        <v>11</v>
      </c>
      <c r="E100" s="10">
        <v>22</v>
      </c>
      <c r="F100" s="10">
        <v>43</v>
      </c>
      <c r="G10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10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0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53.512820512820511</v>
      </c>
      <c r="J100" s="10">
        <f>MAX(Y_2011[[#This Row],[sub index SO2]:[sub index PM10]])</f>
        <v>53.512820512820511</v>
      </c>
    </row>
    <row r="101" spans="1:10" x14ac:dyDescent="0.25">
      <c r="A101" s="2" t="s">
        <v>154</v>
      </c>
      <c r="B101" s="2" t="s">
        <v>169</v>
      </c>
      <c r="C101" s="2">
        <v>2011</v>
      </c>
      <c r="D101" s="10">
        <v>7</v>
      </c>
      <c r="E101" s="10">
        <v>8</v>
      </c>
      <c r="F101" s="10">
        <v>55</v>
      </c>
      <c r="G10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0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I10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68.589743589743591</v>
      </c>
      <c r="J101" s="10">
        <f>MAX(Y_2011[[#This Row],[sub index SO2]:[sub index PM10]])</f>
        <v>68.589743589743591</v>
      </c>
    </row>
    <row r="102" spans="1:10" x14ac:dyDescent="0.25">
      <c r="A102" s="2" t="s">
        <v>154</v>
      </c>
      <c r="B102" s="2" t="s">
        <v>170</v>
      </c>
      <c r="C102" s="2">
        <v>2011</v>
      </c>
      <c r="D102" s="10">
        <v>12</v>
      </c>
      <c r="E102" s="10">
        <v>22</v>
      </c>
      <c r="F102" s="10">
        <v>48</v>
      </c>
      <c r="G10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10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0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59.794871794871796</v>
      </c>
      <c r="J102" s="10">
        <f>MAX(Y_2011[[#This Row],[sub index SO2]:[sub index PM10]])</f>
        <v>59.794871794871796</v>
      </c>
    </row>
    <row r="103" spans="1:10" x14ac:dyDescent="0.25">
      <c r="A103" s="2" t="s">
        <v>154</v>
      </c>
      <c r="B103" s="2" t="s">
        <v>171</v>
      </c>
      <c r="C103" s="2">
        <v>2011</v>
      </c>
      <c r="D103" s="10">
        <v>0</v>
      </c>
      <c r="E103" s="10">
        <v>0</v>
      </c>
      <c r="F103" s="10">
        <v>0</v>
      </c>
      <c r="G10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0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0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03" s="10">
        <f>MAX(Y_2011[[#This Row],[sub index SO2]:[sub index PM10]])</f>
        <v>0</v>
      </c>
    </row>
    <row r="104" spans="1:10" x14ac:dyDescent="0.25">
      <c r="A104" s="2" t="s">
        <v>154</v>
      </c>
      <c r="B104" s="2" t="s">
        <v>172</v>
      </c>
      <c r="C104" s="2">
        <v>2011</v>
      </c>
      <c r="D104" s="10">
        <v>0</v>
      </c>
      <c r="E104" s="10">
        <v>0</v>
      </c>
      <c r="F104" s="10">
        <v>0</v>
      </c>
      <c r="G10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0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0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04" s="10">
        <f>MAX(Y_2011[[#This Row],[sub index SO2]:[sub index PM10]])</f>
        <v>0</v>
      </c>
    </row>
    <row r="105" spans="1:10" x14ac:dyDescent="0.25">
      <c r="A105" s="2" t="s">
        <v>154</v>
      </c>
      <c r="B105" s="2" t="s">
        <v>173</v>
      </c>
      <c r="C105" s="2">
        <v>2011</v>
      </c>
      <c r="D105" s="10">
        <v>0</v>
      </c>
      <c r="E105" s="10">
        <v>0</v>
      </c>
      <c r="F105" s="10">
        <v>0</v>
      </c>
      <c r="G10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0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0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05" s="10">
        <f>MAX(Y_2011[[#This Row],[sub index SO2]:[sub index PM10]])</f>
        <v>0</v>
      </c>
    </row>
    <row r="106" spans="1:10" x14ac:dyDescent="0.25">
      <c r="A106" s="2" t="s">
        <v>174</v>
      </c>
      <c r="B106" s="2" t="s">
        <v>175</v>
      </c>
      <c r="C106" s="2">
        <v>2011</v>
      </c>
      <c r="D106" s="10">
        <v>2</v>
      </c>
      <c r="E106" s="10">
        <v>5</v>
      </c>
      <c r="F106" s="10">
        <v>41</v>
      </c>
      <c r="G10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0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0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J106" s="10">
        <f>MAX(Y_2011[[#This Row],[sub index SO2]:[sub index PM10]])</f>
        <v>51</v>
      </c>
    </row>
    <row r="107" spans="1:10" x14ac:dyDescent="0.25">
      <c r="A107" s="2" t="s">
        <v>174</v>
      </c>
      <c r="B107" s="2" t="s">
        <v>176</v>
      </c>
      <c r="C107" s="2">
        <v>2011</v>
      </c>
      <c r="D107" s="10">
        <v>3</v>
      </c>
      <c r="E107" s="10">
        <v>13</v>
      </c>
      <c r="F107" s="10">
        <v>38</v>
      </c>
      <c r="G10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0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10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47.5</v>
      </c>
      <c r="J107" s="10">
        <f>MAX(Y_2011[[#This Row],[sub index SO2]:[sub index PM10]])</f>
        <v>47.5</v>
      </c>
    </row>
    <row r="108" spans="1:10" x14ac:dyDescent="0.25">
      <c r="A108" s="2" t="s">
        <v>174</v>
      </c>
      <c r="B108" s="2" t="s">
        <v>177</v>
      </c>
      <c r="C108" s="2">
        <v>2011</v>
      </c>
      <c r="D108" s="10">
        <v>4</v>
      </c>
      <c r="E108" s="10">
        <v>20</v>
      </c>
      <c r="F108" s="10">
        <v>53</v>
      </c>
      <c r="G10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10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10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J108" s="10">
        <f>MAX(Y_2011[[#This Row],[sub index SO2]:[sub index PM10]])</f>
        <v>66.07692307692308</v>
      </c>
    </row>
    <row r="109" spans="1:10" x14ac:dyDescent="0.25">
      <c r="A109" s="2" t="s">
        <v>174</v>
      </c>
      <c r="B109" s="2" t="s">
        <v>178</v>
      </c>
      <c r="C109" s="2">
        <v>2011</v>
      </c>
      <c r="D109" s="10">
        <v>5</v>
      </c>
      <c r="E109" s="10">
        <v>17</v>
      </c>
      <c r="F109" s="10">
        <v>48</v>
      </c>
      <c r="G10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10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10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59.794871794871796</v>
      </c>
      <c r="J109" s="10">
        <f>MAX(Y_2011[[#This Row],[sub index SO2]:[sub index PM10]])</f>
        <v>59.794871794871796</v>
      </c>
    </row>
    <row r="110" spans="1:10" x14ac:dyDescent="0.25">
      <c r="A110" s="2" t="s">
        <v>174</v>
      </c>
      <c r="B110" s="2" t="s">
        <v>179</v>
      </c>
      <c r="C110" s="2">
        <v>2011</v>
      </c>
      <c r="D110" s="10">
        <v>2</v>
      </c>
      <c r="E110" s="10">
        <v>8</v>
      </c>
      <c r="F110" s="10">
        <v>47</v>
      </c>
      <c r="G11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1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I11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58.53846153846154</v>
      </c>
      <c r="J110" s="10">
        <f>MAX(Y_2011[[#This Row],[sub index SO2]:[sub index PM10]])</f>
        <v>58.53846153846154</v>
      </c>
    </row>
    <row r="111" spans="1:10" x14ac:dyDescent="0.25">
      <c r="A111" s="2" t="s">
        <v>174</v>
      </c>
      <c r="B111" s="2" t="s">
        <v>180</v>
      </c>
      <c r="C111" s="2">
        <v>2011</v>
      </c>
      <c r="D111" s="10">
        <v>2</v>
      </c>
      <c r="E111" s="10">
        <v>5</v>
      </c>
      <c r="F111" s="10">
        <v>30</v>
      </c>
      <c r="G11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1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1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37.5</v>
      </c>
      <c r="J111" s="10">
        <f>MAX(Y_2011[[#This Row],[sub index SO2]:[sub index PM10]])</f>
        <v>37.5</v>
      </c>
    </row>
    <row r="112" spans="1:10" x14ac:dyDescent="0.25">
      <c r="A112" s="2" t="s">
        <v>174</v>
      </c>
      <c r="B112" s="2" t="s">
        <v>181</v>
      </c>
      <c r="C112" s="2">
        <v>2011</v>
      </c>
      <c r="D112" s="10">
        <v>3</v>
      </c>
      <c r="E112" s="10">
        <v>9</v>
      </c>
      <c r="F112" s="10">
        <v>23</v>
      </c>
      <c r="G11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1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11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28.75</v>
      </c>
      <c r="J112" s="10">
        <f>MAX(Y_2011[[#This Row],[sub index SO2]:[sub index PM10]])</f>
        <v>28.75</v>
      </c>
    </row>
    <row r="113" spans="1:10" x14ac:dyDescent="0.25">
      <c r="A113" s="2" t="s">
        <v>174</v>
      </c>
      <c r="B113" s="2" t="s">
        <v>182</v>
      </c>
      <c r="C113" s="2">
        <v>2011</v>
      </c>
      <c r="D113" s="10">
        <v>2</v>
      </c>
      <c r="E113" s="10">
        <v>13</v>
      </c>
      <c r="F113" s="10">
        <v>22</v>
      </c>
      <c r="G11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1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11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27.5</v>
      </c>
      <c r="J113" s="10">
        <f>MAX(Y_2011[[#This Row],[sub index SO2]:[sub index PM10]])</f>
        <v>27.5</v>
      </c>
    </row>
    <row r="114" spans="1:10" x14ac:dyDescent="0.25">
      <c r="A114" s="2" t="s">
        <v>174</v>
      </c>
      <c r="B114" s="2" t="s">
        <v>183</v>
      </c>
      <c r="C114" s="2">
        <v>2011</v>
      </c>
      <c r="D114" s="10">
        <v>10</v>
      </c>
      <c r="E114" s="10">
        <v>23</v>
      </c>
      <c r="F114" s="10">
        <v>58</v>
      </c>
      <c r="G11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11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I11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72.358974358974365</v>
      </c>
      <c r="J114" s="10">
        <f>MAX(Y_2011[[#This Row],[sub index SO2]:[sub index PM10]])</f>
        <v>72.358974358974365</v>
      </c>
    </row>
    <row r="115" spans="1:10" x14ac:dyDescent="0.25">
      <c r="A115" s="2" t="s">
        <v>174</v>
      </c>
      <c r="B115" s="2" t="s">
        <v>184</v>
      </c>
      <c r="C115" s="2">
        <v>2011</v>
      </c>
      <c r="D115" s="10">
        <v>2</v>
      </c>
      <c r="E115" s="10">
        <v>14</v>
      </c>
      <c r="F115" s="10">
        <v>33</v>
      </c>
      <c r="G11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1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11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41.25</v>
      </c>
      <c r="J115" s="10">
        <f>MAX(Y_2011[[#This Row],[sub index SO2]:[sub index PM10]])</f>
        <v>41.25</v>
      </c>
    </row>
    <row r="116" spans="1:10" x14ac:dyDescent="0.25">
      <c r="A116" s="2" t="s">
        <v>174</v>
      </c>
      <c r="B116" s="2" t="s">
        <v>185</v>
      </c>
      <c r="C116" s="2">
        <v>2011</v>
      </c>
      <c r="D116" s="10">
        <v>2</v>
      </c>
      <c r="E116" s="10">
        <v>12</v>
      </c>
      <c r="F116" s="10">
        <v>28</v>
      </c>
      <c r="G11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1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11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35</v>
      </c>
      <c r="J116" s="10">
        <f>MAX(Y_2011[[#This Row],[sub index SO2]:[sub index PM10]])</f>
        <v>35</v>
      </c>
    </row>
    <row r="117" spans="1:10" x14ac:dyDescent="0.25">
      <c r="A117" s="2" t="s">
        <v>186</v>
      </c>
      <c r="B117" s="2" t="s">
        <v>187</v>
      </c>
      <c r="C117" s="2">
        <v>2011</v>
      </c>
      <c r="D117" s="10">
        <v>3</v>
      </c>
      <c r="E117" s="10">
        <v>17</v>
      </c>
      <c r="F117" s="10">
        <v>175</v>
      </c>
      <c r="G11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1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11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195</v>
      </c>
      <c r="J117" s="10">
        <f>MAX(Y_2011[[#This Row],[sub index SO2]:[sub index PM10]])</f>
        <v>195</v>
      </c>
    </row>
    <row r="118" spans="1:10" x14ac:dyDescent="0.25">
      <c r="A118" s="2" t="s">
        <v>186</v>
      </c>
      <c r="B118" s="2" t="s">
        <v>189</v>
      </c>
      <c r="C118" s="2">
        <v>2011</v>
      </c>
      <c r="D118" s="10">
        <v>21</v>
      </c>
      <c r="E118" s="10">
        <v>26</v>
      </c>
      <c r="F118" s="10">
        <v>84</v>
      </c>
      <c r="G11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11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11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104</v>
      </c>
      <c r="J118" s="10">
        <f>MAX(Y_2011[[#This Row],[sub index SO2]:[sub index PM10]])</f>
        <v>104</v>
      </c>
    </row>
    <row r="119" spans="1:10" x14ac:dyDescent="0.25">
      <c r="A119" s="2" t="s">
        <v>186</v>
      </c>
      <c r="B119" s="2" t="s">
        <v>191</v>
      </c>
      <c r="C119" s="2">
        <v>2011</v>
      </c>
      <c r="D119" s="10">
        <v>12</v>
      </c>
      <c r="E119" s="10">
        <v>20</v>
      </c>
      <c r="F119" s="10">
        <v>309</v>
      </c>
      <c r="G11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11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11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324.29411764705884</v>
      </c>
      <c r="J119" s="10">
        <f>MAX(Y_2011[[#This Row],[sub index SO2]:[sub index PM10]])</f>
        <v>324.29411764705884</v>
      </c>
    </row>
    <row r="120" spans="1:10" x14ac:dyDescent="0.25">
      <c r="A120" s="2" t="s">
        <v>186</v>
      </c>
      <c r="B120" s="2" t="s">
        <v>193</v>
      </c>
      <c r="C120" s="2">
        <v>2011</v>
      </c>
      <c r="D120" s="10">
        <v>12</v>
      </c>
      <c r="E120" s="10">
        <v>14</v>
      </c>
      <c r="F120" s="10">
        <v>142</v>
      </c>
      <c r="G12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12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12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162</v>
      </c>
      <c r="J120" s="10">
        <f>MAX(Y_2011[[#This Row],[sub index SO2]:[sub index PM10]])</f>
        <v>162</v>
      </c>
    </row>
    <row r="121" spans="1:10" x14ac:dyDescent="0.25">
      <c r="A121" s="2" t="s">
        <v>186</v>
      </c>
      <c r="B121" s="2" t="s">
        <v>195</v>
      </c>
      <c r="C121" s="2">
        <v>2011</v>
      </c>
      <c r="D121" s="10">
        <v>2</v>
      </c>
      <c r="E121" s="10">
        <v>25</v>
      </c>
      <c r="F121" s="10">
        <v>73</v>
      </c>
      <c r="G12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2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12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91.205128205128204</v>
      </c>
      <c r="J121" s="10">
        <f>MAX(Y_2011[[#This Row],[sub index SO2]:[sub index PM10]])</f>
        <v>91.205128205128204</v>
      </c>
    </row>
    <row r="122" spans="1:10" x14ac:dyDescent="0.25">
      <c r="A122" s="2" t="s">
        <v>186</v>
      </c>
      <c r="B122" s="2" t="s">
        <v>196</v>
      </c>
      <c r="C122" s="2">
        <v>2011</v>
      </c>
      <c r="D122" s="10">
        <v>21</v>
      </c>
      <c r="E122" s="10">
        <v>26</v>
      </c>
      <c r="F122" s="10">
        <v>101</v>
      </c>
      <c r="G12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12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12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J122" s="10">
        <f>MAX(Y_2011[[#This Row],[sub index SO2]:[sub index PM10]])</f>
        <v>121</v>
      </c>
    </row>
    <row r="123" spans="1:10" x14ac:dyDescent="0.25">
      <c r="A123" s="2" t="s">
        <v>186</v>
      </c>
      <c r="B123" s="2" t="s">
        <v>197</v>
      </c>
      <c r="C123" s="2">
        <v>2011</v>
      </c>
      <c r="D123" s="10">
        <v>4</v>
      </c>
      <c r="E123" s="10">
        <v>15</v>
      </c>
      <c r="F123" s="10">
        <v>77</v>
      </c>
      <c r="G12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12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12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96.230769230769226</v>
      </c>
      <c r="J123" s="10">
        <f>MAX(Y_2011[[#This Row],[sub index SO2]:[sub index PM10]])</f>
        <v>96.230769230769226</v>
      </c>
    </row>
    <row r="124" spans="1:10" x14ac:dyDescent="0.25">
      <c r="A124" s="2" t="s">
        <v>186</v>
      </c>
      <c r="B124" s="2" t="s">
        <v>199</v>
      </c>
      <c r="C124" s="2">
        <v>2011</v>
      </c>
      <c r="D124" s="10">
        <v>3</v>
      </c>
      <c r="E124" s="10">
        <v>6</v>
      </c>
      <c r="F124" s="10">
        <v>99</v>
      </c>
      <c r="G12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2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7.5</v>
      </c>
      <c r="I12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119</v>
      </c>
      <c r="J124" s="10">
        <f>MAX(Y_2011[[#This Row],[sub index SO2]:[sub index PM10]])</f>
        <v>119</v>
      </c>
    </row>
    <row r="125" spans="1:10" x14ac:dyDescent="0.25">
      <c r="A125" s="2" t="s">
        <v>186</v>
      </c>
      <c r="B125" s="2" t="s">
        <v>200</v>
      </c>
      <c r="C125" s="2">
        <v>2011</v>
      </c>
      <c r="D125" s="10">
        <v>0</v>
      </c>
      <c r="E125" s="10">
        <v>0</v>
      </c>
      <c r="F125" s="10">
        <v>0</v>
      </c>
      <c r="G12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2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2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25" s="10">
        <f>MAX(Y_2011[[#This Row],[sub index SO2]:[sub index PM10]])</f>
        <v>0</v>
      </c>
    </row>
    <row r="126" spans="1:10" x14ac:dyDescent="0.25">
      <c r="A126" s="2" t="s">
        <v>186</v>
      </c>
      <c r="B126" s="2" t="s">
        <v>201</v>
      </c>
      <c r="C126" s="2">
        <v>2011</v>
      </c>
      <c r="D126" s="10">
        <v>14</v>
      </c>
      <c r="E126" s="10">
        <v>14</v>
      </c>
      <c r="F126" s="10">
        <v>98</v>
      </c>
      <c r="G12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H12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12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J126" s="10">
        <f>MAX(Y_2011[[#This Row],[sub index SO2]:[sub index PM10]])</f>
        <v>118</v>
      </c>
    </row>
    <row r="127" spans="1:10" x14ac:dyDescent="0.25">
      <c r="A127" s="2" t="s">
        <v>186</v>
      </c>
      <c r="B127" s="2" t="s">
        <v>202</v>
      </c>
      <c r="C127" s="2">
        <v>2011</v>
      </c>
      <c r="D127" s="10">
        <v>0</v>
      </c>
      <c r="E127" s="10">
        <v>0</v>
      </c>
      <c r="F127" s="10">
        <v>0</v>
      </c>
      <c r="G12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2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2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27" s="10">
        <f>MAX(Y_2011[[#This Row],[sub index SO2]:[sub index PM10]])</f>
        <v>0</v>
      </c>
    </row>
    <row r="128" spans="1:10" x14ac:dyDescent="0.25">
      <c r="A128" s="2" t="s">
        <v>186</v>
      </c>
      <c r="B128" s="2" t="s">
        <v>203</v>
      </c>
      <c r="C128" s="2">
        <v>2011</v>
      </c>
      <c r="D128" s="10">
        <v>0</v>
      </c>
      <c r="E128" s="10">
        <v>0</v>
      </c>
      <c r="F128" s="10">
        <v>0</v>
      </c>
      <c r="G12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2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2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28" s="10">
        <f>MAX(Y_2011[[#This Row],[sub index SO2]:[sub index PM10]])</f>
        <v>0</v>
      </c>
    </row>
    <row r="129" spans="1:10" x14ac:dyDescent="0.25">
      <c r="A129" s="2" t="s">
        <v>186</v>
      </c>
      <c r="B129" s="2" t="s">
        <v>204</v>
      </c>
      <c r="C129" s="2">
        <v>2011</v>
      </c>
      <c r="D129" s="10">
        <v>0</v>
      </c>
      <c r="E129" s="10">
        <v>0</v>
      </c>
      <c r="F129" s="10">
        <v>0</v>
      </c>
      <c r="G12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2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2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29" s="10">
        <f>MAX(Y_2011[[#This Row],[sub index SO2]:[sub index PM10]])</f>
        <v>0</v>
      </c>
    </row>
    <row r="130" spans="1:10" x14ac:dyDescent="0.25">
      <c r="A130" s="2" t="s">
        <v>205</v>
      </c>
      <c r="B130" s="2" t="s">
        <v>206</v>
      </c>
      <c r="C130" s="2">
        <v>2011</v>
      </c>
      <c r="D130" s="10">
        <v>8</v>
      </c>
      <c r="E130" s="10">
        <v>10</v>
      </c>
      <c r="F130" s="10">
        <v>137</v>
      </c>
      <c r="G13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13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I13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157</v>
      </c>
      <c r="J130" s="10">
        <f>MAX(Y_2011[[#This Row],[sub index SO2]:[sub index PM10]])</f>
        <v>157</v>
      </c>
    </row>
    <row r="131" spans="1:10" x14ac:dyDescent="0.25">
      <c r="A131" s="2" t="s">
        <v>205</v>
      </c>
      <c r="B131" s="2" t="s">
        <v>208</v>
      </c>
      <c r="C131" s="2">
        <v>2011</v>
      </c>
      <c r="D131" s="10">
        <v>11</v>
      </c>
      <c r="E131" s="10">
        <v>13</v>
      </c>
      <c r="F131" s="10">
        <v>100</v>
      </c>
      <c r="G13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13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13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120</v>
      </c>
      <c r="J131" s="10">
        <f>MAX(Y_2011[[#This Row],[sub index SO2]:[sub index PM10]])</f>
        <v>120</v>
      </c>
    </row>
    <row r="132" spans="1:10" x14ac:dyDescent="0.25">
      <c r="A132" s="2" t="s">
        <v>205</v>
      </c>
      <c r="B132" s="2" t="s">
        <v>210</v>
      </c>
      <c r="C132" s="2">
        <v>2011</v>
      </c>
      <c r="D132" s="10">
        <v>9</v>
      </c>
      <c r="E132" s="10">
        <v>31</v>
      </c>
      <c r="F132" s="10">
        <v>83</v>
      </c>
      <c r="G13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13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I13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103</v>
      </c>
      <c r="J132" s="10">
        <f>MAX(Y_2011[[#This Row],[sub index SO2]:[sub index PM10]])</f>
        <v>103</v>
      </c>
    </row>
    <row r="133" spans="1:10" x14ac:dyDescent="0.25">
      <c r="A133" s="2" t="s">
        <v>205</v>
      </c>
      <c r="B133" s="2" t="s">
        <v>212</v>
      </c>
      <c r="C133" s="2">
        <v>2011</v>
      </c>
      <c r="D133" s="10">
        <v>39</v>
      </c>
      <c r="E133" s="10">
        <v>63</v>
      </c>
      <c r="F133" s="10">
        <v>105</v>
      </c>
      <c r="G13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48.75</v>
      </c>
      <c r="H13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78.641025641025635</v>
      </c>
      <c r="I13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J133" s="10">
        <f>MAX(Y_2011[[#This Row],[sub index SO2]:[sub index PM10]])</f>
        <v>125</v>
      </c>
    </row>
    <row r="134" spans="1:10" x14ac:dyDescent="0.25">
      <c r="A134" s="2" t="s">
        <v>205</v>
      </c>
      <c r="B134" s="2" t="s">
        <v>214</v>
      </c>
      <c r="C134" s="2">
        <v>2011</v>
      </c>
      <c r="D134" s="10">
        <v>22</v>
      </c>
      <c r="E134" s="10">
        <v>28</v>
      </c>
      <c r="F134" s="10">
        <v>152</v>
      </c>
      <c r="G13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H13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I13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172</v>
      </c>
      <c r="J134" s="10">
        <f>MAX(Y_2011[[#This Row],[sub index SO2]:[sub index PM10]])</f>
        <v>172</v>
      </c>
    </row>
    <row r="135" spans="1:10" x14ac:dyDescent="0.25">
      <c r="A135" s="2" t="s">
        <v>205</v>
      </c>
      <c r="B135" s="2" t="s">
        <v>215</v>
      </c>
      <c r="C135" s="2">
        <v>2011</v>
      </c>
      <c r="D135" s="10">
        <v>0</v>
      </c>
      <c r="E135" s="10">
        <v>0</v>
      </c>
      <c r="F135" s="10">
        <v>0</v>
      </c>
      <c r="G13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3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3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35" s="10">
        <f>MAX(Y_2011[[#This Row],[sub index SO2]:[sub index PM10]])</f>
        <v>0</v>
      </c>
    </row>
    <row r="136" spans="1:10" x14ac:dyDescent="0.25">
      <c r="A136" s="2" t="s">
        <v>205</v>
      </c>
      <c r="B136" s="2" t="s">
        <v>216</v>
      </c>
      <c r="C136" s="2">
        <v>2011</v>
      </c>
      <c r="D136" s="10">
        <v>17</v>
      </c>
      <c r="E136" s="10">
        <v>42</v>
      </c>
      <c r="F136" s="10">
        <v>118</v>
      </c>
      <c r="G13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13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I13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138</v>
      </c>
      <c r="J136" s="10">
        <f>MAX(Y_2011[[#This Row],[sub index SO2]:[sub index PM10]])</f>
        <v>138</v>
      </c>
    </row>
    <row r="137" spans="1:10" x14ac:dyDescent="0.25">
      <c r="A137" s="2" t="s">
        <v>205</v>
      </c>
      <c r="B137" s="2" t="s">
        <v>218</v>
      </c>
      <c r="C137" s="2">
        <v>2011</v>
      </c>
      <c r="D137" s="10">
        <v>7</v>
      </c>
      <c r="E137" s="10">
        <v>25</v>
      </c>
      <c r="F137" s="10">
        <v>116</v>
      </c>
      <c r="G13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3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13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136</v>
      </c>
      <c r="J137" s="10">
        <f>MAX(Y_2011[[#This Row],[sub index SO2]:[sub index PM10]])</f>
        <v>136</v>
      </c>
    </row>
    <row r="138" spans="1:10" x14ac:dyDescent="0.25">
      <c r="A138" s="2" t="s">
        <v>205</v>
      </c>
      <c r="B138" s="2" t="s">
        <v>220</v>
      </c>
      <c r="C138" s="2">
        <v>2011</v>
      </c>
      <c r="D138" s="10">
        <v>16</v>
      </c>
      <c r="E138" s="10">
        <v>22</v>
      </c>
      <c r="F138" s="10">
        <v>86</v>
      </c>
      <c r="G13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13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3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J138" s="10">
        <f>MAX(Y_2011[[#This Row],[sub index SO2]:[sub index PM10]])</f>
        <v>106</v>
      </c>
    </row>
    <row r="139" spans="1:10" x14ac:dyDescent="0.25">
      <c r="A139" s="2" t="s">
        <v>205</v>
      </c>
      <c r="B139" s="2" t="s">
        <v>221</v>
      </c>
      <c r="C139" s="2">
        <v>2011</v>
      </c>
      <c r="D139" s="10">
        <v>6</v>
      </c>
      <c r="E139" s="10">
        <v>16</v>
      </c>
      <c r="F139" s="10">
        <v>116</v>
      </c>
      <c r="G13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13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13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136</v>
      </c>
      <c r="J139" s="10">
        <f>MAX(Y_2011[[#This Row],[sub index SO2]:[sub index PM10]])</f>
        <v>136</v>
      </c>
    </row>
    <row r="140" spans="1:10" x14ac:dyDescent="0.25">
      <c r="A140" s="2" t="s">
        <v>205</v>
      </c>
      <c r="B140" s="2" t="s">
        <v>222</v>
      </c>
      <c r="C140" s="2">
        <v>2011</v>
      </c>
      <c r="D140" s="10">
        <v>43</v>
      </c>
      <c r="E140" s="10">
        <v>32</v>
      </c>
      <c r="F140" s="10">
        <v>86</v>
      </c>
      <c r="G14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53.512820512820511</v>
      </c>
      <c r="H14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40</v>
      </c>
      <c r="I14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J140" s="10">
        <f>MAX(Y_2011[[#This Row],[sub index SO2]:[sub index PM10]])</f>
        <v>106</v>
      </c>
    </row>
    <row r="141" spans="1:10" x14ac:dyDescent="0.25">
      <c r="A141" s="2" t="s">
        <v>205</v>
      </c>
      <c r="B141" s="2" t="s">
        <v>223</v>
      </c>
      <c r="C141" s="2">
        <v>2011</v>
      </c>
      <c r="D141" s="10">
        <v>22</v>
      </c>
      <c r="E141" s="10">
        <v>38</v>
      </c>
      <c r="F141" s="10">
        <v>207</v>
      </c>
      <c r="G14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H14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47.5</v>
      </c>
      <c r="I14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227</v>
      </c>
      <c r="J141" s="10">
        <f>MAX(Y_2011[[#This Row],[sub index SO2]:[sub index PM10]])</f>
        <v>227</v>
      </c>
    </row>
    <row r="142" spans="1:10" x14ac:dyDescent="0.25">
      <c r="A142" s="2" t="s">
        <v>205</v>
      </c>
      <c r="B142" s="2" t="s">
        <v>225</v>
      </c>
      <c r="C142" s="2">
        <v>2011</v>
      </c>
      <c r="D142" s="10">
        <v>5</v>
      </c>
      <c r="E142" s="10">
        <v>35</v>
      </c>
      <c r="F142" s="10">
        <v>119</v>
      </c>
      <c r="G14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14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14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139</v>
      </c>
      <c r="J142" s="10">
        <f>MAX(Y_2011[[#This Row],[sub index SO2]:[sub index PM10]])</f>
        <v>139</v>
      </c>
    </row>
    <row r="143" spans="1:10" x14ac:dyDescent="0.25">
      <c r="A143" s="2" t="s">
        <v>205</v>
      </c>
      <c r="B143" s="2" t="s">
        <v>227</v>
      </c>
      <c r="C143" s="2">
        <v>2011</v>
      </c>
      <c r="D143" s="10">
        <v>8</v>
      </c>
      <c r="E143" s="10">
        <v>34</v>
      </c>
      <c r="F143" s="10">
        <v>106</v>
      </c>
      <c r="G14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14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I14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J143" s="10">
        <f>MAX(Y_2011[[#This Row],[sub index SO2]:[sub index PM10]])</f>
        <v>126</v>
      </c>
    </row>
    <row r="144" spans="1:10" x14ac:dyDescent="0.25">
      <c r="A144" s="2" t="s">
        <v>205</v>
      </c>
      <c r="B144" s="2" t="s">
        <v>228</v>
      </c>
      <c r="C144" s="2">
        <v>2011</v>
      </c>
      <c r="D144" s="10">
        <v>28</v>
      </c>
      <c r="E144" s="10">
        <v>29</v>
      </c>
      <c r="F144" s="10">
        <v>39</v>
      </c>
      <c r="G14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35</v>
      </c>
      <c r="H14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14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48.75</v>
      </c>
      <c r="J144" s="10">
        <f>MAX(Y_2011[[#This Row],[sub index SO2]:[sub index PM10]])</f>
        <v>48.75</v>
      </c>
    </row>
    <row r="145" spans="1:10" x14ac:dyDescent="0.25">
      <c r="A145" s="2" t="s">
        <v>205</v>
      </c>
      <c r="B145" s="2" t="s">
        <v>229</v>
      </c>
      <c r="C145" s="2">
        <v>2011</v>
      </c>
      <c r="D145" s="10">
        <v>25</v>
      </c>
      <c r="E145" s="10">
        <v>27</v>
      </c>
      <c r="F145" s="10">
        <v>101</v>
      </c>
      <c r="G14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31.25</v>
      </c>
      <c r="H14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33.75</v>
      </c>
      <c r="I14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J145" s="10">
        <f>MAX(Y_2011[[#This Row],[sub index SO2]:[sub index PM10]])</f>
        <v>121</v>
      </c>
    </row>
    <row r="146" spans="1:10" x14ac:dyDescent="0.25">
      <c r="A146" s="2" t="s">
        <v>205</v>
      </c>
      <c r="B146" s="2" t="s">
        <v>230</v>
      </c>
      <c r="C146" s="2">
        <v>2011</v>
      </c>
      <c r="D146" s="10">
        <v>17</v>
      </c>
      <c r="E146" s="10">
        <v>44</v>
      </c>
      <c r="F146" s="10">
        <v>129</v>
      </c>
      <c r="G14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14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54.769230769230766</v>
      </c>
      <c r="I14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149</v>
      </c>
      <c r="J146" s="10">
        <f>MAX(Y_2011[[#This Row],[sub index SO2]:[sub index PM10]])</f>
        <v>149</v>
      </c>
    </row>
    <row r="147" spans="1:10" x14ac:dyDescent="0.25">
      <c r="A147" s="2" t="s">
        <v>205</v>
      </c>
      <c r="B147" s="2" t="s">
        <v>232</v>
      </c>
      <c r="C147" s="2">
        <v>2011</v>
      </c>
      <c r="D147" s="10">
        <v>0</v>
      </c>
      <c r="E147" s="10">
        <v>0</v>
      </c>
      <c r="F147" s="10">
        <v>0</v>
      </c>
      <c r="G14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4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4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47" s="10">
        <f>MAX(Y_2011[[#This Row],[sub index SO2]:[sub index PM10]])</f>
        <v>0</v>
      </c>
    </row>
    <row r="148" spans="1:10" x14ac:dyDescent="0.25">
      <c r="A148" s="2" t="s">
        <v>205</v>
      </c>
      <c r="B148" s="2" t="s">
        <v>233</v>
      </c>
      <c r="C148" s="2">
        <v>2011</v>
      </c>
      <c r="D148" s="10">
        <v>32</v>
      </c>
      <c r="E148" s="10">
        <v>58</v>
      </c>
      <c r="F148" s="10">
        <v>113</v>
      </c>
      <c r="G14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40</v>
      </c>
      <c r="H14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72.358974358974365</v>
      </c>
      <c r="I14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133</v>
      </c>
      <c r="J148" s="10">
        <f>MAX(Y_2011[[#This Row],[sub index SO2]:[sub index PM10]])</f>
        <v>133</v>
      </c>
    </row>
    <row r="149" spans="1:10" x14ac:dyDescent="0.25">
      <c r="A149" s="2" t="s">
        <v>205</v>
      </c>
      <c r="B149" s="2" t="s">
        <v>236</v>
      </c>
      <c r="C149" s="2">
        <v>2011</v>
      </c>
      <c r="D149" s="10">
        <v>21</v>
      </c>
      <c r="E149" s="10">
        <v>35</v>
      </c>
      <c r="F149" s="10">
        <v>133</v>
      </c>
      <c r="G14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14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14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153</v>
      </c>
      <c r="J149" s="10">
        <f>MAX(Y_2011[[#This Row],[sub index SO2]:[sub index PM10]])</f>
        <v>153</v>
      </c>
    </row>
    <row r="150" spans="1:10" x14ac:dyDescent="0.25">
      <c r="A150" s="2" t="s">
        <v>205</v>
      </c>
      <c r="B150" s="2" t="s">
        <v>238</v>
      </c>
      <c r="C150" s="2">
        <v>2011</v>
      </c>
      <c r="D150" s="10">
        <v>10</v>
      </c>
      <c r="E150" s="10">
        <v>35</v>
      </c>
      <c r="F150" s="10">
        <v>76</v>
      </c>
      <c r="G15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15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15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J150" s="10">
        <f>MAX(Y_2011[[#This Row],[sub index SO2]:[sub index PM10]])</f>
        <v>94.974358974358978</v>
      </c>
    </row>
    <row r="151" spans="1:10" x14ac:dyDescent="0.25">
      <c r="A151" s="2" t="s">
        <v>205</v>
      </c>
      <c r="B151" s="2" t="s">
        <v>239</v>
      </c>
      <c r="C151" s="2">
        <v>2011</v>
      </c>
      <c r="D151" s="10">
        <v>17</v>
      </c>
      <c r="E151" s="10">
        <v>35</v>
      </c>
      <c r="F151" s="10">
        <v>78</v>
      </c>
      <c r="G15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15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I15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J151" s="10">
        <f>MAX(Y_2011[[#This Row],[sub index SO2]:[sub index PM10]])</f>
        <v>97.487179487179489</v>
      </c>
    </row>
    <row r="152" spans="1:10" x14ac:dyDescent="0.25">
      <c r="A152" s="2" t="s">
        <v>205</v>
      </c>
      <c r="B152" s="2" t="s">
        <v>240</v>
      </c>
      <c r="C152" s="2">
        <v>2011</v>
      </c>
      <c r="D152" s="10">
        <v>0</v>
      </c>
      <c r="E152" s="10">
        <v>0</v>
      </c>
      <c r="F152" s="10">
        <v>0</v>
      </c>
      <c r="G15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5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5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52" s="10">
        <f>MAX(Y_2011[[#This Row],[sub index SO2]:[sub index PM10]])</f>
        <v>0</v>
      </c>
    </row>
    <row r="153" spans="1:10" x14ac:dyDescent="0.25">
      <c r="A153" s="2" t="s">
        <v>205</v>
      </c>
      <c r="B153" s="2" t="s">
        <v>241</v>
      </c>
      <c r="C153" s="2">
        <v>2011</v>
      </c>
      <c r="D153" s="10">
        <v>16</v>
      </c>
      <c r="E153" s="10">
        <v>13</v>
      </c>
      <c r="F153" s="10">
        <v>56</v>
      </c>
      <c r="G15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15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I15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J153" s="10">
        <f>MAX(Y_2011[[#This Row],[sub index SO2]:[sub index PM10]])</f>
        <v>69.84615384615384</v>
      </c>
    </row>
    <row r="154" spans="1:10" x14ac:dyDescent="0.25">
      <c r="A154" s="2" t="s">
        <v>205</v>
      </c>
      <c r="B154" s="2" t="s">
        <v>242</v>
      </c>
      <c r="C154" s="2">
        <v>2011</v>
      </c>
      <c r="D154" s="10">
        <v>37</v>
      </c>
      <c r="E154" s="10">
        <v>67</v>
      </c>
      <c r="F154" s="10">
        <v>114</v>
      </c>
      <c r="G15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46.25</v>
      </c>
      <c r="H15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83.666666666666657</v>
      </c>
      <c r="I15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134</v>
      </c>
      <c r="J154" s="10">
        <f>MAX(Y_2011[[#This Row],[sub index SO2]:[sub index PM10]])</f>
        <v>134</v>
      </c>
    </row>
    <row r="155" spans="1:10" x14ac:dyDescent="0.25">
      <c r="A155" s="2" t="s">
        <v>244</v>
      </c>
      <c r="B155" s="2" t="s">
        <v>245</v>
      </c>
      <c r="C155" s="2">
        <v>2011</v>
      </c>
      <c r="D155" s="10">
        <v>0</v>
      </c>
      <c r="E155" s="10">
        <v>0</v>
      </c>
      <c r="F155" s="10">
        <v>0</v>
      </c>
      <c r="G15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5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5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55" s="10">
        <f>MAX(Y_2011[[#This Row],[sub index SO2]:[sub index PM10]])</f>
        <v>0</v>
      </c>
    </row>
    <row r="156" spans="1:10" x14ac:dyDescent="0.25">
      <c r="A156" s="2" t="s">
        <v>246</v>
      </c>
      <c r="B156" s="2" t="s">
        <v>247</v>
      </c>
      <c r="C156" s="2">
        <v>2011</v>
      </c>
      <c r="D156" s="10">
        <v>74</v>
      </c>
      <c r="E156" s="10">
        <v>17</v>
      </c>
      <c r="F156" s="10">
        <v>178</v>
      </c>
      <c r="G15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92.461538461538453</v>
      </c>
      <c r="H15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15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198</v>
      </c>
      <c r="J156" s="10">
        <f>MAX(Y_2011[[#This Row],[sub index SO2]:[sub index PM10]])</f>
        <v>198</v>
      </c>
    </row>
    <row r="157" spans="1:10" x14ac:dyDescent="0.25">
      <c r="A157" s="2" t="s">
        <v>246</v>
      </c>
      <c r="B157" s="2" t="s">
        <v>249</v>
      </c>
      <c r="C157" s="2">
        <v>2011</v>
      </c>
      <c r="D157" s="10">
        <v>3</v>
      </c>
      <c r="E157" s="10">
        <v>7</v>
      </c>
      <c r="F157" s="10">
        <v>63</v>
      </c>
      <c r="G15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5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I15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J157" s="10">
        <f>MAX(Y_2011[[#This Row],[sub index SO2]:[sub index PM10]])</f>
        <v>78.641025641025635</v>
      </c>
    </row>
    <row r="158" spans="1:10" x14ac:dyDescent="0.25">
      <c r="A158" s="2" t="s">
        <v>246</v>
      </c>
      <c r="B158" s="2" t="s">
        <v>250</v>
      </c>
      <c r="C158" s="2">
        <v>2011</v>
      </c>
      <c r="D158" s="10">
        <v>0</v>
      </c>
      <c r="E158" s="10">
        <v>0</v>
      </c>
      <c r="F158" s="10">
        <v>0</v>
      </c>
      <c r="G15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5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5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58" s="10">
        <f>MAX(Y_2011[[#This Row],[sub index SO2]:[sub index PM10]])</f>
        <v>0</v>
      </c>
    </row>
    <row r="159" spans="1:10" x14ac:dyDescent="0.25">
      <c r="A159" s="2" t="s">
        <v>246</v>
      </c>
      <c r="B159" s="2" t="s">
        <v>251</v>
      </c>
      <c r="C159" s="2">
        <v>2011</v>
      </c>
      <c r="D159" s="10">
        <v>0</v>
      </c>
      <c r="E159" s="10">
        <v>0</v>
      </c>
      <c r="F159" s="10">
        <v>0</v>
      </c>
      <c r="G15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5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5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59" s="10">
        <f>MAX(Y_2011[[#This Row],[sub index SO2]:[sub index PM10]])</f>
        <v>0</v>
      </c>
    </row>
    <row r="160" spans="1:10" x14ac:dyDescent="0.25">
      <c r="A160" s="2" t="s">
        <v>246</v>
      </c>
      <c r="B160" s="2" t="s">
        <v>252</v>
      </c>
      <c r="C160" s="2">
        <v>2011</v>
      </c>
      <c r="D160" s="10">
        <v>3</v>
      </c>
      <c r="E160" s="10">
        <v>10</v>
      </c>
      <c r="F160" s="10">
        <v>72</v>
      </c>
      <c r="G16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6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I16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J160" s="10">
        <f>MAX(Y_2011[[#This Row],[sub index SO2]:[sub index PM10]])</f>
        <v>89.948717948717956</v>
      </c>
    </row>
    <row r="161" spans="1:10" x14ac:dyDescent="0.25">
      <c r="A161" s="2" t="s">
        <v>246</v>
      </c>
      <c r="B161" s="2" t="s">
        <v>253</v>
      </c>
      <c r="C161" s="2">
        <v>2011</v>
      </c>
      <c r="D161" s="10">
        <v>2</v>
      </c>
      <c r="E161" s="10">
        <v>7</v>
      </c>
      <c r="F161" s="10">
        <v>59</v>
      </c>
      <c r="G16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I16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73.615384615384613</v>
      </c>
      <c r="J161" s="10">
        <f>MAX(Y_2011[[#This Row],[sub index SO2]:[sub index PM10]])</f>
        <v>73.615384615384613</v>
      </c>
    </row>
    <row r="162" spans="1:10" x14ac:dyDescent="0.25">
      <c r="A162" s="2" t="s">
        <v>246</v>
      </c>
      <c r="B162" s="2" t="s">
        <v>254</v>
      </c>
      <c r="C162" s="2">
        <v>2011</v>
      </c>
      <c r="D162" s="10">
        <v>0</v>
      </c>
      <c r="E162" s="10">
        <v>0</v>
      </c>
      <c r="F162" s="10">
        <v>0</v>
      </c>
      <c r="G16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6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6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62" s="10">
        <f>MAX(Y_2011[[#This Row],[sub index SO2]:[sub index PM10]])</f>
        <v>0</v>
      </c>
    </row>
    <row r="163" spans="1:10" x14ac:dyDescent="0.25">
      <c r="A163" s="2" t="s">
        <v>255</v>
      </c>
      <c r="B163" s="2" t="s">
        <v>256</v>
      </c>
      <c r="C163" s="2">
        <v>2011</v>
      </c>
      <c r="D163" s="10">
        <v>2</v>
      </c>
      <c r="E163" s="10">
        <v>5</v>
      </c>
      <c r="F163" s="10">
        <v>46</v>
      </c>
      <c r="G16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6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57.282051282051285</v>
      </c>
      <c r="J163" s="10">
        <f>MAX(Y_2011[[#This Row],[sub index SO2]:[sub index PM10]])</f>
        <v>57.282051282051285</v>
      </c>
    </row>
    <row r="164" spans="1:10" x14ac:dyDescent="0.25">
      <c r="A164" s="2" t="s">
        <v>255</v>
      </c>
      <c r="B164" s="2" t="s">
        <v>257</v>
      </c>
      <c r="C164" s="2">
        <v>2011</v>
      </c>
      <c r="D164" s="10">
        <v>2</v>
      </c>
      <c r="E164" s="10">
        <v>5</v>
      </c>
      <c r="F164" s="10">
        <v>65</v>
      </c>
      <c r="G16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6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J164" s="10">
        <f>MAX(Y_2011[[#This Row],[sub index SO2]:[sub index PM10]])</f>
        <v>81.15384615384616</v>
      </c>
    </row>
    <row r="165" spans="1:10" x14ac:dyDescent="0.25">
      <c r="A165" s="2" t="s">
        <v>255</v>
      </c>
      <c r="B165" s="2" t="s">
        <v>258</v>
      </c>
      <c r="C165" s="2">
        <v>2011</v>
      </c>
      <c r="D165" s="10">
        <v>2</v>
      </c>
      <c r="E165" s="10">
        <v>5</v>
      </c>
      <c r="F165" s="10">
        <v>94</v>
      </c>
      <c r="G16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6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J165" s="10">
        <f>MAX(Y_2011[[#This Row],[sub index SO2]:[sub index PM10]])</f>
        <v>114</v>
      </c>
    </row>
    <row r="166" spans="1:10" x14ac:dyDescent="0.25">
      <c r="A166" s="2" t="s">
        <v>255</v>
      </c>
      <c r="B166" s="2" t="s">
        <v>259</v>
      </c>
      <c r="C166" s="2">
        <v>2011</v>
      </c>
      <c r="D166" s="10">
        <v>2</v>
      </c>
      <c r="E166" s="10">
        <v>5</v>
      </c>
      <c r="F166" s="10">
        <v>41</v>
      </c>
      <c r="G16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6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J166" s="10">
        <f>MAX(Y_2011[[#This Row],[sub index SO2]:[sub index PM10]])</f>
        <v>51</v>
      </c>
    </row>
    <row r="167" spans="1:10" x14ac:dyDescent="0.25">
      <c r="A167" s="2" t="s">
        <v>260</v>
      </c>
      <c r="B167" s="2" t="s">
        <v>261</v>
      </c>
      <c r="C167" s="2">
        <v>2011</v>
      </c>
      <c r="D167" s="10">
        <v>2</v>
      </c>
      <c r="E167" s="10">
        <v>7</v>
      </c>
      <c r="F167" s="10">
        <v>88</v>
      </c>
      <c r="G16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I16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J167" s="10">
        <f>MAX(Y_2011[[#This Row],[sub index SO2]:[sub index PM10]])</f>
        <v>108</v>
      </c>
    </row>
    <row r="168" spans="1:10" x14ac:dyDescent="0.25">
      <c r="A168" s="2" t="s">
        <v>260</v>
      </c>
      <c r="B168" s="2" t="s">
        <v>262</v>
      </c>
      <c r="C168" s="2">
        <v>2011</v>
      </c>
      <c r="D168" s="10">
        <v>2</v>
      </c>
      <c r="E168" s="10">
        <v>5</v>
      </c>
      <c r="F168" s="10">
        <v>77</v>
      </c>
      <c r="G16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6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I16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96.230769230769226</v>
      </c>
      <c r="J168" s="10">
        <f>MAX(Y_2011[[#This Row],[sub index SO2]:[sub index PM10]])</f>
        <v>96.230769230769226</v>
      </c>
    </row>
    <row r="169" spans="1:10" x14ac:dyDescent="0.25">
      <c r="A169" s="2" t="s">
        <v>263</v>
      </c>
      <c r="B169" s="2" t="s">
        <v>264</v>
      </c>
      <c r="C169" s="2">
        <v>2011</v>
      </c>
      <c r="D169" s="10">
        <v>7</v>
      </c>
      <c r="E169" s="10">
        <v>20</v>
      </c>
      <c r="F169" s="10">
        <v>106</v>
      </c>
      <c r="G16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6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16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J169" s="10">
        <f>MAX(Y_2011[[#This Row],[sub index SO2]:[sub index PM10]])</f>
        <v>126</v>
      </c>
    </row>
    <row r="170" spans="1:10" x14ac:dyDescent="0.25">
      <c r="A170" s="2" t="s">
        <v>263</v>
      </c>
      <c r="B170" s="2" t="s">
        <v>265</v>
      </c>
      <c r="C170" s="2">
        <v>2011</v>
      </c>
      <c r="D170" s="10">
        <v>2</v>
      </c>
      <c r="E170" s="10">
        <v>12</v>
      </c>
      <c r="F170" s="10">
        <v>76</v>
      </c>
      <c r="G17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7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I17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J170" s="10">
        <f>MAX(Y_2011[[#This Row],[sub index SO2]:[sub index PM10]])</f>
        <v>94.974358974358978</v>
      </c>
    </row>
    <row r="171" spans="1:10" x14ac:dyDescent="0.25">
      <c r="A171" s="2" t="s">
        <v>263</v>
      </c>
      <c r="B171" s="2" t="s">
        <v>266</v>
      </c>
      <c r="C171" s="2">
        <v>2011</v>
      </c>
      <c r="D171" s="10">
        <v>2</v>
      </c>
      <c r="E171" s="10">
        <v>15</v>
      </c>
      <c r="F171" s="10">
        <v>75</v>
      </c>
      <c r="G17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7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17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93.717948717948715</v>
      </c>
      <c r="J171" s="10">
        <f>MAX(Y_2011[[#This Row],[sub index SO2]:[sub index PM10]])</f>
        <v>93.717948717948715</v>
      </c>
    </row>
    <row r="172" spans="1:10" x14ac:dyDescent="0.25">
      <c r="A172" s="2" t="s">
        <v>263</v>
      </c>
      <c r="B172" s="2" t="s">
        <v>268</v>
      </c>
      <c r="C172" s="2">
        <v>2011</v>
      </c>
      <c r="D172" s="10">
        <v>2</v>
      </c>
      <c r="E172" s="10">
        <v>25</v>
      </c>
      <c r="F172" s="10">
        <v>121</v>
      </c>
      <c r="G17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7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I17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141</v>
      </c>
      <c r="J172" s="10">
        <f>MAX(Y_2011[[#This Row],[sub index SO2]:[sub index PM10]])</f>
        <v>141</v>
      </c>
    </row>
    <row r="173" spans="1:10" x14ac:dyDescent="0.25">
      <c r="A173" s="2" t="s">
        <v>263</v>
      </c>
      <c r="B173" s="2" t="s">
        <v>270</v>
      </c>
      <c r="C173" s="2">
        <v>2011</v>
      </c>
      <c r="D173" s="10">
        <v>2</v>
      </c>
      <c r="E173" s="10">
        <v>17</v>
      </c>
      <c r="F173" s="10">
        <v>70</v>
      </c>
      <c r="G17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H17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17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87.435897435897431</v>
      </c>
      <c r="J173" s="10">
        <f>MAX(Y_2011[[#This Row],[sub index SO2]:[sub index PM10]])</f>
        <v>87.435897435897431</v>
      </c>
    </row>
    <row r="174" spans="1:10" x14ac:dyDescent="0.25">
      <c r="A174" s="2" t="s">
        <v>263</v>
      </c>
      <c r="B174" s="2" t="s">
        <v>272</v>
      </c>
      <c r="C174" s="2">
        <v>2011</v>
      </c>
      <c r="D174" s="10">
        <v>0</v>
      </c>
      <c r="E174" s="10">
        <v>0</v>
      </c>
      <c r="F174" s="10">
        <v>0</v>
      </c>
      <c r="G17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4" s="10">
        <f>MAX(Y_2011[[#This Row],[sub index SO2]:[sub index PM10]])</f>
        <v>0</v>
      </c>
    </row>
    <row r="175" spans="1:10" x14ac:dyDescent="0.25">
      <c r="A175" s="2" t="s">
        <v>263</v>
      </c>
      <c r="B175" s="2" t="s">
        <v>273</v>
      </c>
      <c r="C175" s="2">
        <v>2011</v>
      </c>
      <c r="D175" s="10">
        <v>0</v>
      </c>
      <c r="E175" s="10">
        <v>0</v>
      </c>
      <c r="F175" s="10">
        <v>0</v>
      </c>
      <c r="G17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5" s="10">
        <f>MAX(Y_2011[[#This Row],[sub index SO2]:[sub index PM10]])</f>
        <v>0</v>
      </c>
    </row>
    <row r="176" spans="1:10" x14ac:dyDescent="0.25">
      <c r="A176" s="2" t="s">
        <v>263</v>
      </c>
      <c r="B176" s="2" t="s">
        <v>274</v>
      </c>
      <c r="C176" s="2">
        <v>2011</v>
      </c>
      <c r="D176" s="10">
        <v>0</v>
      </c>
      <c r="E176" s="10">
        <v>0</v>
      </c>
      <c r="F176" s="10">
        <v>0</v>
      </c>
      <c r="G17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6" s="10">
        <f>MAX(Y_2011[[#This Row],[sub index SO2]:[sub index PM10]])</f>
        <v>0</v>
      </c>
    </row>
    <row r="177" spans="1:10" x14ac:dyDescent="0.25">
      <c r="A177" s="2" t="s">
        <v>263</v>
      </c>
      <c r="B177" s="2" t="s">
        <v>275</v>
      </c>
      <c r="C177" s="2">
        <v>2011</v>
      </c>
      <c r="D177" s="10">
        <v>0</v>
      </c>
      <c r="E177" s="10">
        <v>0</v>
      </c>
      <c r="F177" s="10">
        <v>0</v>
      </c>
      <c r="G17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7" s="10">
        <f>MAX(Y_2011[[#This Row],[sub index SO2]:[sub index PM10]])</f>
        <v>0</v>
      </c>
    </row>
    <row r="178" spans="1:10" x14ac:dyDescent="0.25">
      <c r="A178" s="2" t="s">
        <v>263</v>
      </c>
      <c r="B178" s="2" t="s">
        <v>276</v>
      </c>
      <c r="C178" s="2">
        <v>2011</v>
      </c>
      <c r="D178" s="10">
        <v>0</v>
      </c>
      <c r="E178" s="10">
        <v>0</v>
      </c>
      <c r="F178" s="10">
        <v>0</v>
      </c>
      <c r="G17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7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7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78" s="10">
        <f>MAX(Y_2011[[#This Row],[sub index SO2]:[sub index PM10]])</f>
        <v>0</v>
      </c>
    </row>
    <row r="179" spans="1:10" x14ac:dyDescent="0.25">
      <c r="A179" s="2" t="s">
        <v>263</v>
      </c>
      <c r="B179" s="2" t="s">
        <v>277</v>
      </c>
      <c r="C179" s="2">
        <v>2011</v>
      </c>
      <c r="D179" s="10">
        <v>3</v>
      </c>
      <c r="E179" s="10">
        <v>22</v>
      </c>
      <c r="F179" s="10">
        <v>58</v>
      </c>
      <c r="G17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H17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7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72.358974358974365</v>
      </c>
      <c r="J179" s="10">
        <f>MAX(Y_2011[[#This Row],[sub index SO2]:[sub index PM10]])</f>
        <v>72.358974358974365</v>
      </c>
    </row>
    <row r="180" spans="1:10" x14ac:dyDescent="0.25">
      <c r="A180" s="2" t="s">
        <v>263</v>
      </c>
      <c r="B180" s="2" t="s">
        <v>278</v>
      </c>
      <c r="C180" s="2">
        <v>2011</v>
      </c>
      <c r="D180" s="10">
        <v>5</v>
      </c>
      <c r="E180" s="10">
        <v>11</v>
      </c>
      <c r="F180" s="10">
        <v>104</v>
      </c>
      <c r="G18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18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18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124</v>
      </c>
      <c r="J180" s="10">
        <f>MAX(Y_2011[[#This Row],[sub index SO2]:[sub index PM10]])</f>
        <v>124</v>
      </c>
    </row>
    <row r="181" spans="1:10" x14ac:dyDescent="0.25">
      <c r="A181" s="2" t="s">
        <v>263</v>
      </c>
      <c r="B181" s="2" t="s">
        <v>279</v>
      </c>
      <c r="C181" s="2">
        <v>2011</v>
      </c>
      <c r="D181" s="10">
        <v>4</v>
      </c>
      <c r="E181" s="10">
        <v>14</v>
      </c>
      <c r="F181" s="10">
        <v>52</v>
      </c>
      <c r="G18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18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18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64.820512820512818</v>
      </c>
      <c r="J181" s="10">
        <f>MAX(Y_2011[[#This Row],[sub index SO2]:[sub index PM10]])</f>
        <v>64.820512820512818</v>
      </c>
    </row>
    <row r="182" spans="1:10" x14ac:dyDescent="0.25">
      <c r="A182" s="2" t="s">
        <v>263</v>
      </c>
      <c r="B182" s="2" t="s">
        <v>280</v>
      </c>
      <c r="C182" s="2">
        <v>2011</v>
      </c>
      <c r="D182" s="10">
        <v>9</v>
      </c>
      <c r="E182" s="10">
        <v>20</v>
      </c>
      <c r="F182" s="10">
        <v>109</v>
      </c>
      <c r="G18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18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18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129</v>
      </c>
      <c r="J182" s="10">
        <f>MAX(Y_2011[[#This Row],[sub index SO2]:[sub index PM10]])</f>
        <v>129</v>
      </c>
    </row>
    <row r="183" spans="1:10" x14ac:dyDescent="0.25">
      <c r="A183" s="2" t="s">
        <v>281</v>
      </c>
      <c r="B183" s="2" t="s">
        <v>281</v>
      </c>
      <c r="C183" s="2">
        <v>2011</v>
      </c>
      <c r="D183" s="10">
        <v>7</v>
      </c>
      <c r="E183" s="10">
        <v>16</v>
      </c>
      <c r="F183" s="10">
        <v>42</v>
      </c>
      <c r="G18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8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I18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J183" s="10">
        <f>MAX(Y_2011[[#This Row],[sub index SO2]:[sub index PM10]])</f>
        <v>52.256410256410255</v>
      </c>
    </row>
    <row r="184" spans="1:10" x14ac:dyDescent="0.25">
      <c r="A184" s="2" t="s">
        <v>281</v>
      </c>
      <c r="B184" s="2" t="s">
        <v>282</v>
      </c>
      <c r="C184" s="2">
        <v>2011</v>
      </c>
      <c r="D184" s="10">
        <v>0</v>
      </c>
      <c r="E184" s="10">
        <v>0</v>
      </c>
      <c r="F184" s="10">
        <v>0</v>
      </c>
      <c r="G18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8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8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84" s="10">
        <f>MAX(Y_2011[[#This Row],[sub index SO2]:[sub index PM10]])</f>
        <v>0</v>
      </c>
    </row>
    <row r="185" spans="1:10" x14ac:dyDescent="0.25">
      <c r="A185" s="2" t="s">
        <v>283</v>
      </c>
      <c r="B185" s="2" t="s">
        <v>284</v>
      </c>
      <c r="C185" s="2">
        <v>2011</v>
      </c>
      <c r="D185" s="10">
        <v>14</v>
      </c>
      <c r="E185" s="10">
        <v>36</v>
      </c>
      <c r="F185" s="10">
        <v>210</v>
      </c>
      <c r="G18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H18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45</v>
      </c>
      <c r="I18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230</v>
      </c>
      <c r="J185" s="10">
        <f>MAX(Y_2011[[#This Row],[sub index SO2]:[sub index PM10]])</f>
        <v>230</v>
      </c>
    </row>
    <row r="186" spans="1:10" x14ac:dyDescent="0.25">
      <c r="A186" s="2" t="s">
        <v>283</v>
      </c>
      <c r="B186" s="2" t="s">
        <v>286</v>
      </c>
      <c r="C186" s="2">
        <v>2011</v>
      </c>
      <c r="D186" s="10">
        <v>0</v>
      </c>
      <c r="E186" s="10">
        <v>0</v>
      </c>
      <c r="F186" s="10">
        <v>0</v>
      </c>
      <c r="G18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8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8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86" s="10">
        <f>MAX(Y_2011[[#This Row],[sub index SO2]:[sub index PM10]])</f>
        <v>0</v>
      </c>
    </row>
    <row r="187" spans="1:10" x14ac:dyDescent="0.25">
      <c r="A187" s="2" t="s">
        <v>283</v>
      </c>
      <c r="B187" s="2" t="s">
        <v>287</v>
      </c>
      <c r="C187" s="2">
        <v>2011</v>
      </c>
      <c r="D187" s="10">
        <v>10</v>
      </c>
      <c r="E187" s="10">
        <v>22</v>
      </c>
      <c r="F187" s="10">
        <v>105</v>
      </c>
      <c r="G18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18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8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J187" s="10">
        <f>MAX(Y_2011[[#This Row],[sub index SO2]:[sub index PM10]])</f>
        <v>125</v>
      </c>
    </row>
    <row r="188" spans="1:10" x14ac:dyDescent="0.25">
      <c r="A188" s="2" t="s">
        <v>283</v>
      </c>
      <c r="B188" s="2" t="s">
        <v>288</v>
      </c>
      <c r="C188" s="2">
        <v>2011</v>
      </c>
      <c r="D188" s="10">
        <v>9</v>
      </c>
      <c r="E188" s="10">
        <v>22</v>
      </c>
      <c r="F188" s="10">
        <v>105</v>
      </c>
      <c r="G18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18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8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J188" s="10">
        <f>MAX(Y_2011[[#This Row],[sub index SO2]:[sub index PM10]])</f>
        <v>125</v>
      </c>
    </row>
    <row r="189" spans="1:10" x14ac:dyDescent="0.25">
      <c r="A189" s="2" t="s">
        <v>283</v>
      </c>
      <c r="B189" s="2" t="s">
        <v>289</v>
      </c>
      <c r="C189" s="2">
        <v>2011</v>
      </c>
      <c r="D189" s="10">
        <v>0</v>
      </c>
      <c r="E189" s="10">
        <v>0</v>
      </c>
      <c r="F189" s="10">
        <v>0</v>
      </c>
      <c r="G18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8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8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89" s="10">
        <f>MAX(Y_2011[[#This Row],[sub index SO2]:[sub index PM10]])</f>
        <v>0</v>
      </c>
    </row>
    <row r="190" spans="1:10" x14ac:dyDescent="0.25">
      <c r="A190" s="2" t="s">
        <v>283</v>
      </c>
      <c r="B190" s="2" t="s">
        <v>290</v>
      </c>
      <c r="C190" s="2">
        <v>2011</v>
      </c>
      <c r="D190" s="10">
        <v>9</v>
      </c>
      <c r="E190" s="10">
        <v>29</v>
      </c>
      <c r="F190" s="10">
        <v>166</v>
      </c>
      <c r="G19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19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19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186</v>
      </c>
      <c r="J190" s="10">
        <f>MAX(Y_2011[[#This Row],[sub index SO2]:[sub index PM10]])</f>
        <v>186</v>
      </c>
    </row>
    <row r="191" spans="1:10" x14ac:dyDescent="0.25">
      <c r="A191" s="2" t="s">
        <v>283</v>
      </c>
      <c r="B191" s="2" t="s">
        <v>292</v>
      </c>
      <c r="C191" s="2">
        <v>2011</v>
      </c>
      <c r="D191" s="10">
        <v>0</v>
      </c>
      <c r="E191" s="10">
        <v>0</v>
      </c>
      <c r="F191" s="10">
        <v>0</v>
      </c>
      <c r="G19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9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9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91" s="10">
        <f>MAX(Y_2011[[#This Row],[sub index SO2]:[sub index PM10]])</f>
        <v>0</v>
      </c>
    </row>
    <row r="192" spans="1:10" x14ac:dyDescent="0.25">
      <c r="A192" s="2" t="s">
        <v>283</v>
      </c>
      <c r="B192" s="2" t="s">
        <v>293</v>
      </c>
      <c r="C192" s="2">
        <v>2011</v>
      </c>
      <c r="D192" s="10">
        <v>12</v>
      </c>
      <c r="E192" s="10">
        <v>26</v>
      </c>
      <c r="F192" s="10">
        <v>142</v>
      </c>
      <c r="G19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19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19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162</v>
      </c>
      <c r="J192" s="10">
        <f>MAX(Y_2011[[#This Row],[sub index SO2]:[sub index PM10]])</f>
        <v>162</v>
      </c>
    </row>
    <row r="193" spans="1:10" x14ac:dyDescent="0.25">
      <c r="A193" s="2" t="s">
        <v>283</v>
      </c>
      <c r="B193" s="2" t="s">
        <v>294</v>
      </c>
      <c r="C193" s="2">
        <v>2011</v>
      </c>
      <c r="D193" s="10">
        <v>11</v>
      </c>
      <c r="E193" s="10">
        <v>31</v>
      </c>
      <c r="F193" s="10">
        <v>237</v>
      </c>
      <c r="G19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19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I19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257</v>
      </c>
      <c r="J193" s="10">
        <f>MAX(Y_2011[[#This Row],[sub index SO2]:[sub index PM10]])</f>
        <v>257</v>
      </c>
    </row>
    <row r="194" spans="1:10" x14ac:dyDescent="0.25">
      <c r="A194" s="2" t="s">
        <v>283</v>
      </c>
      <c r="B194" s="2" t="s">
        <v>296</v>
      </c>
      <c r="C194" s="2">
        <v>2011</v>
      </c>
      <c r="D194" s="10">
        <v>11</v>
      </c>
      <c r="E194" s="10">
        <v>28</v>
      </c>
      <c r="F194" s="10">
        <v>221</v>
      </c>
      <c r="G19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19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I19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241</v>
      </c>
      <c r="J194" s="10">
        <f>MAX(Y_2011[[#This Row],[sub index SO2]:[sub index PM10]])</f>
        <v>241</v>
      </c>
    </row>
    <row r="195" spans="1:10" x14ac:dyDescent="0.25">
      <c r="A195" s="2" t="s">
        <v>283</v>
      </c>
      <c r="B195" s="2" t="s">
        <v>298</v>
      </c>
      <c r="C195" s="2">
        <v>2011</v>
      </c>
      <c r="D195" s="10">
        <v>7</v>
      </c>
      <c r="E195" s="10">
        <v>17</v>
      </c>
      <c r="F195" s="10">
        <v>76</v>
      </c>
      <c r="G19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9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I19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J195" s="10">
        <f>MAX(Y_2011[[#This Row],[sub index SO2]:[sub index PM10]])</f>
        <v>94.974358974358978</v>
      </c>
    </row>
    <row r="196" spans="1:10" x14ac:dyDescent="0.25">
      <c r="A196" s="2" t="s">
        <v>283</v>
      </c>
      <c r="B196" s="2" t="s">
        <v>299</v>
      </c>
      <c r="C196" s="2">
        <v>2011</v>
      </c>
      <c r="D196" s="10">
        <v>7</v>
      </c>
      <c r="E196" s="10">
        <v>14</v>
      </c>
      <c r="F196" s="10">
        <v>69</v>
      </c>
      <c r="G19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19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I19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86.179487179487182</v>
      </c>
      <c r="J196" s="10">
        <f>MAX(Y_2011[[#This Row],[sub index SO2]:[sub index PM10]])</f>
        <v>86.179487179487182</v>
      </c>
    </row>
    <row r="197" spans="1:10" x14ac:dyDescent="0.25">
      <c r="A197" s="2" t="s">
        <v>283</v>
      </c>
      <c r="B197" s="2" t="s">
        <v>301</v>
      </c>
      <c r="C197" s="2">
        <v>2011</v>
      </c>
      <c r="D197" s="10">
        <v>8</v>
      </c>
      <c r="E197" s="10">
        <v>19</v>
      </c>
      <c r="F197" s="10">
        <v>97</v>
      </c>
      <c r="G19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19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I19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117</v>
      </c>
      <c r="J197" s="10">
        <f>MAX(Y_2011[[#This Row],[sub index SO2]:[sub index PM10]])</f>
        <v>117</v>
      </c>
    </row>
    <row r="198" spans="1:10" x14ac:dyDescent="0.25">
      <c r="A198" s="2" t="s">
        <v>283</v>
      </c>
      <c r="B198" s="2" t="s">
        <v>303</v>
      </c>
      <c r="C198" s="2">
        <v>2011</v>
      </c>
      <c r="D198" s="10">
        <v>0</v>
      </c>
      <c r="E198" s="10">
        <v>0</v>
      </c>
      <c r="F198" s="10">
        <v>0</v>
      </c>
      <c r="G19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19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19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198" s="10">
        <f>MAX(Y_2011[[#This Row],[sub index SO2]:[sub index PM10]])</f>
        <v>0</v>
      </c>
    </row>
    <row r="199" spans="1:10" x14ac:dyDescent="0.25">
      <c r="A199" s="2" t="s">
        <v>304</v>
      </c>
      <c r="B199" s="2" t="s">
        <v>305</v>
      </c>
      <c r="C199" s="2">
        <v>2011</v>
      </c>
      <c r="D199" s="10">
        <v>12</v>
      </c>
      <c r="E199" s="10">
        <v>22</v>
      </c>
      <c r="F199" s="10">
        <v>214</v>
      </c>
      <c r="G19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19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19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234</v>
      </c>
      <c r="J199" s="10">
        <f>MAX(Y_2011[[#This Row],[sub index SO2]:[sub index PM10]])</f>
        <v>234</v>
      </c>
    </row>
    <row r="200" spans="1:10" x14ac:dyDescent="0.25">
      <c r="A200" s="2" t="s">
        <v>304</v>
      </c>
      <c r="B200" s="2" t="s">
        <v>306</v>
      </c>
      <c r="C200" s="2">
        <v>2011</v>
      </c>
      <c r="D200" s="10">
        <v>7</v>
      </c>
      <c r="E200" s="10">
        <v>42</v>
      </c>
      <c r="F200" s="10">
        <v>147</v>
      </c>
      <c r="G20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20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I20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167</v>
      </c>
      <c r="J200" s="10">
        <f>MAX(Y_2011[[#This Row],[sub index SO2]:[sub index PM10]])</f>
        <v>167</v>
      </c>
    </row>
    <row r="201" spans="1:10" x14ac:dyDescent="0.25">
      <c r="A201" s="2" t="s">
        <v>304</v>
      </c>
      <c r="B201" s="2" t="s">
        <v>308</v>
      </c>
      <c r="C201" s="2">
        <v>2011</v>
      </c>
      <c r="D201" s="10">
        <v>5</v>
      </c>
      <c r="E201" s="10">
        <v>23</v>
      </c>
      <c r="F201" s="10">
        <v>168</v>
      </c>
      <c r="G20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20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I20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188</v>
      </c>
      <c r="J201" s="10">
        <f>MAX(Y_2011[[#This Row],[sub index SO2]:[sub index PM10]])</f>
        <v>188</v>
      </c>
    </row>
    <row r="202" spans="1:10" x14ac:dyDescent="0.25">
      <c r="A202" s="2" t="s">
        <v>304</v>
      </c>
      <c r="B202" s="2" t="s">
        <v>310</v>
      </c>
      <c r="C202" s="2">
        <v>2011</v>
      </c>
      <c r="D202" s="10">
        <v>7</v>
      </c>
      <c r="E202" s="10">
        <v>31</v>
      </c>
      <c r="F202" s="10">
        <v>139</v>
      </c>
      <c r="G20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20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I20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159</v>
      </c>
      <c r="J202" s="10">
        <f>MAX(Y_2011[[#This Row],[sub index SO2]:[sub index PM10]])</f>
        <v>159</v>
      </c>
    </row>
    <row r="203" spans="1:10" x14ac:dyDescent="0.25">
      <c r="A203" s="2" t="s">
        <v>304</v>
      </c>
      <c r="B203" s="2" t="s">
        <v>312</v>
      </c>
      <c r="C203" s="2">
        <v>2011</v>
      </c>
      <c r="D203" s="10">
        <v>6</v>
      </c>
      <c r="E203" s="10">
        <v>32</v>
      </c>
      <c r="F203" s="10">
        <v>171</v>
      </c>
      <c r="G20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0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40</v>
      </c>
      <c r="I20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191</v>
      </c>
      <c r="J203" s="10">
        <f>MAX(Y_2011[[#This Row],[sub index SO2]:[sub index PM10]])</f>
        <v>191</v>
      </c>
    </row>
    <row r="204" spans="1:10" x14ac:dyDescent="0.25">
      <c r="A204" s="2" t="s">
        <v>314</v>
      </c>
      <c r="B204" s="2" t="s">
        <v>315</v>
      </c>
      <c r="C204" s="2">
        <v>2011</v>
      </c>
      <c r="D204" s="10">
        <v>0</v>
      </c>
      <c r="E204" s="10">
        <v>0</v>
      </c>
      <c r="F204" s="10">
        <v>0</v>
      </c>
      <c r="G20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0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0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04" s="10">
        <f>MAX(Y_2011[[#This Row],[sub index SO2]:[sub index PM10]])</f>
        <v>0</v>
      </c>
    </row>
    <row r="205" spans="1:10" x14ac:dyDescent="0.25">
      <c r="A205" s="2" t="s">
        <v>316</v>
      </c>
      <c r="B205" s="2" t="s">
        <v>317</v>
      </c>
      <c r="C205" s="2">
        <v>2011</v>
      </c>
      <c r="D205" s="10">
        <v>12</v>
      </c>
      <c r="E205" s="10">
        <v>19</v>
      </c>
      <c r="F205" s="10">
        <v>65</v>
      </c>
      <c r="G20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20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I20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J205" s="10">
        <f>MAX(Y_2011[[#This Row],[sub index SO2]:[sub index PM10]])</f>
        <v>81.15384615384616</v>
      </c>
    </row>
    <row r="206" spans="1:10" x14ac:dyDescent="0.25">
      <c r="A206" s="2" t="s">
        <v>316</v>
      </c>
      <c r="B206" s="2" t="s">
        <v>319</v>
      </c>
      <c r="C206" s="2">
        <v>2011</v>
      </c>
      <c r="D206" s="10">
        <v>4</v>
      </c>
      <c r="E206" s="10">
        <v>33</v>
      </c>
      <c r="F206" s="10">
        <v>86</v>
      </c>
      <c r="G20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20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I20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J206" s="10">
        <f>MAX(Y_2011[[#This Row],[sub index SO2]:[sub index PM10]])</f>
        <v>106</v>
      </c>
    </row>
    <row r="207" spans="1:10" x14ac:dyDescent="0.25">
      <c r="A207" s="2" t="s">
        <v>316</v>
      </c>
      <c r="B207" s="2" t="s">
        <v>320</v>
      </c>
      <c r="C207" s="2">
        <v>2011</v>
      </c>
      <c r="D207" s="10">
        <v>0</v>
      </c>
      <c r="E207" s="10">
        <v>0</v>
      </c>
      <c r="F207" s="10">
        <v>0</v>
      </c>
      <c r="G20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0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0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07" s="10">
        <f>MAX(Y_2011[[#This Row],[sub index SO2]:[sub index PM10]])</f>
        <v>0</v>
      </c>
    </row>
    <row r="208" spans="1:10" x14ac:dyDescent="0.25">
      <c r="A208" s="2" t="s">
        <v>316</v>
      </c>
      <c r="B208" s="2" t="s">
        <v>321</v>
      </c>
      <c r="C208" s="2">
        <v>2011</v>
      </c>
      <c r="D208" s="10">
        <v>11</v>
      </c>
      <c r="E208" s="10">
        <v>24</v>
      </c>
      <c r="F208" s="10">
        <v>45</v>
      </c>
      <c r="G20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H20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0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56.025641025641022</v>
      </c>
      <c r="J208" s="10">
        <f>MAX(Y_2011[[#This Row],[sub index SO2]:[sub index PM10]])</f>
        <v>56.025641025641022</v>
      </c>
    </row>
    <row r="209" spans="1:10" x14ac:dyDescent="0.25">
      <c r="A209" s="2" t="s">
        <v>316</v>
      </c>
      <c r="B209" s="2" t="s">
        <v>322</v>
      </c>
      <c r="C209" s="2">
        <v>2011</v>
      </c>
      <c r="D209" s="10">
        <v>0</v>
      </c>
      <c r="E209" s="10">
        <v>0</v>
      </c>
      <c r="F209" s="10">
        <v>0</v>
      </c>
      <c r="G20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0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0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09" s="10">
        <f>MAX(Y_2011[[#This Row],[sub index SO2]:[sub index PM10]])</f>
        <v>0</v>
      </c>
    </row>
    <row r="210" spans="1:10" x14ac:dyDescent="0.25">
      <c r="A210" s="2" t="s">
        <v>316</v>
      </c>
      <c r="B210" s="2" t="s">
        <v>323</v>
      </c>
      <c r="C210" s="2">
        <v>2011</v>
      </c>
      <c r="D210" s="10">
        <v>8</v>
      </c>
      <c r="E210" s="10">
        <v>21</v>
      </c>
      <c r="F210" s="10">
        <v>65</v>
      </c>
      <c r="G21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21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26.25</v>
      </c>
      <c r="I21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J210" s="10">
        <f>MAX(Y_2011[[#This Row],[sub index SO2]:[sub index PM10]])</f>
        <v>81.15384615384616</v>
      </c>
    </row>
    <row r="211" spans="1:10" x14ac:dyDescent="0.25">
      <c r="A211" s="2" t="s">
        <v>316</v>
      </c>
      <c r="B211" s="2" t="s">
        <v>324</v>
      </c>
      <c r="C211" s="2">
        <v>2011</v>
      </c>
      <c r="D211" s="10">
        <v>0</v>
      </c>
      <c r="E211" s="10">
        <v>0</v>
      </c>
      <c r="F211" s="10">
        <v>0</v>
      </c>
      <c r="G21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1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1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11" s="10">
        <f>MAX(Y_2011[[#This Row],[sub index SO2]:[sub index PM10]])</f>
        <v>0</v>
      </c>
    </row>
    <row r="212" spans="1:10" x14ac:dyDescent="0.25">
      <c r="A212" s="2" t="s">
        <v>316</v>
      </c>
      <c r="B212" s="2" t="s">
        <v>325</v>
      </c>
      <c r="C212" s="2">
        <v>2011</v>
      </c>
      <c r="D212" s="10">
        <v>10</v>
      </c>
      <c r="E212" s="10">
        <v>15</v>
      </c>
      <c r="F212" s="10">
        <v>130</v>
      </c>
      <c r="G21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21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I21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150</v>
      </c>
      <c r="J212" s="10">
        <f>MAX(Y_2011[[#This Row],[sub index SO2]:[sub index PM10]])</f>
        <v>150</v>
      </c>
    </row>
    <row r="213" spans="1:10" x14ac:dyDescent="0.25">
      <c r="A213" s="2" t="s">
        <v>327</v>
      </c>
      <c r="B213" s="2" t="s">
        <v>328</v>
      </c>
      <c r="C213" s="2">
        <v>2011</v>
      </c>
      <c r="D213" s="10">
        <v>0</v>
      </c>
      <c r="E213" s="10">
        <v>0</v>
      </c>
      <c r="F213" s="10">
        <v>0</v>
      </c>
      <c r="G21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1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1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13" s="10">
        <f>MAX(Y_2011[[#This Row],[sub index SO2]:[sub index PM10]])</f>
        <v>0</v>
      </c>
    </row>
    <row r="214" spans="1:10" x14ac:dyDescent="0.25">
      <c r="A214" s="2" t="s">
        <v>327</v>
      </c>
      <c r="B214" s="2" t="s">
        <v>330</v>
      </c>
      <c r="C214" s="2">
        <v>2011</v>
      </c>
      <c r="D214" s="10">
        <v>5</v>
      </c>
      <c r="E214" s="10">
        <v>29</v>
      </c>
      <c r="F214" s="10">
        <v>86</v>
      </c>
      <c r="G21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21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21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J214" s="10">
        <f>MAX(Y_2011[[#This Row],[sub index SO2]:[sub index PM10]])</f>
        <v>106</v>
      </c>
    </row>
    <row r="215" spans="1:10" x14ac:dyDescent="0.25">
      <c r="A215" s="2" t="s">
        <v>327</v>
      </c>
      <c r="B215" s="2" t="s">
        <v>331</v>
      </c>
      <c r="C215" s="2">
        <v>2011</v>
      </c>
      <c r="D215" s="10">
        <v>0</v>
      </c>
      <c r="E215" s="10">
        <v>0</v>
      </c>
      <c r="F215" s="10">
        <v>0</v>
      </c>
      <c r="G21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1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1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15" s="10">
        <f>MAX(Y_2011[[#This Row],[sub index SO2]:[sub index PM10]])</f>
        <v>0</v>
      </c>
    </row>
    <row r="216" spans="1:10" x14ac:dyDescent="0.25">
      <c r="A216" s="2" t="s">
        <v>327</v>
      </c>
      <c r="B216" s="2" t="s">
        <v>332</v>
      </c>
      <c r="C216" s="2">
        <v>2011</v>
      </c>
      <c r="D216" s="10">
        <v>4</v>
      </c>
      <c r="E216" s="10">
        <v>9</v>
      </c>
      <c r="F216" s="10">
        <v>81</v>
      </c>
      <c r="G21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21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I21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101</v>
      </c>
      <c r="J216" s="10">
        <f>MAX(Y_2011[[#This Row],[sub index SO2]:[sub index PM10]])</f>
        <v>101</v>
      </c>
    </row>
    <row r="217" spans="1:10" x14ac:dyDescent="0.25">
      <c r="A217" s="2" t="s">
        <v>327</v>
      </c>
      <c r="B217" s="2" t="s">
        <v>334</v>
      </c>
      <c r="C217" s="2">
        <v>2011</v>
      </c>
      <c r="D217" s="10">
        <v>0</v>
      </c>
      <c r="E217" s="10">
        <v>0</v>
      </c>
      <c r="F217" s="10">
        <v>0</v>
      </c>
      <c r="G21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1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1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17" s="10">
        <f>MAX(Y_2011[[#This Row],[sub index SO2]:[sub index PM10]])</f>
        <v>0</v>
      </c>
    </row>
    <row r="218" spans="1:10" x14ac:dyDescent="0.25">
      <c r="A218" s="2" t="s">
        <v>327</v>
      </c>
      <c r="B218" s="2" t="s">
        <v>335</v>
      </c>
      <c r="C218" s="2">
        <v>2011</v>
      </c>
      <c r="D218" s="10">
        <v>4</v>
      </c>
      <c r="E218" s="10">
        <v>18</v>
      </c>
      <c r="F218" s="10">
        <v>75</v>
      </c>
      <c r="G21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H21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I21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93.717948717948715</v>
      </c>
      <c r="J218" s="10">
        <f>MAX(Y_2011[[#This Row],[sub index SO2]:[sub index PM10]])</f>
        <v>93.717948717948715</v>
      </c>
    </row>
    <row r="219" spans="1:10" x14ac:dyDescent="0.25">
      <c r="A219" s="2" t="s">
        <v>327</v>
      </c>
      <c r="B219" s="2" t="s">
        <v>336</v>
      </c>
      <c r="C219" s="2">
        <v>2011</v>
      </c>
      <c r="D219" s="10">
        <v>0</v>
      </c>
      <c r="E219" s="10">
        <v>0</v>
      </c>
      <c r="F219" s="10">
        <v>0</v>
      </c>
      <c r="G21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1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1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19" s="10">
        <f>MAX(Y_2011[[#This Row],[sub index SO2]:[sub index PM10]])</f>
        <v>0</v>
      </c>
    </row>
    <row r="220" spans="1:10" x14ac:dyDescent="0.25">
      <c r="A220" s="2" t="s">
        <v>327</v>
      </c>
      <c r="B220" s="2" t="s">
        <v>337</v>
      </c>
      <c r="C220" s="2">
        <v>2011</v>
      </c>
      <c r="D220" s="10">
        <v>6</v>
      </c>
      <c r="E220" s="10">
        <v>22</v>
      </c>
      <c r="F220" s="10">
        <v>76</v>
      </c>
      <c r="G22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2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22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J220" s="10">
        <f>MAX(Y_2011[[#This Row],[sub index SO2]:[sub index PM10]])</f>
        <v>94.974358974358978</v>
      </c>
    </row>
    <row r="221" spans="1:10" x14ac:dyDescent="0.25">
      <c r="A221" s="2" t="s">
        <v>327</v>
      </c>
      <c r="B221" s="2" t="s">
        <v>338</v>
      </c>
      <c r="C221" s="2">
        <v>2011</v>
      </c>
      <c r="D221" s="10">
        <v>0</v>
      </c>
      <c r="E221" s="10">
        <v>0</v>
      </c>
      <c r="F221" s="10">
        <v>0</v>
      </c>
      <c r="G22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2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2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21" s="10">
        <f>MAX(Y_2011[[#This Row],[sub index SO2]:[sub index PM10]])</f>
        <v>0</v>
      </c>
    </row>
    <row r="222" spans="1:10" x14ac:dyDescent="0.25">
      <c r="A222" s="2" t="s">
        <v>327</v>
      </c>
      <c r="B222" s="2" t="s">
        <v>339</v>
      </c>
      <c r="C222" s="2">
        <v>2011</v>
      </c>
      <c r="D222" s="10">
        <v>6</v>
      </c>
      <c r="E222" s="10">
        <v>11</v>
      </c>
      <c r="F222" s="10">
        <v>65</v>
      </c>
      <c r="G22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2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22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J222" s="10">
        <f>MAX(Y_2011[[#This Row],[sub index SO2]:[sub index PM10]])</f>
        <v>81.15384615384616</v>
      </c>
    </row>
    <row r="223" spans="1:10" x14ac:dyDescent="0.25">
      <c r="A223" s="2" t="s">
        <v>327</v>
      </c>
      <c r="B223" s="2" t="s">
        <v>340</v>
      </c>
      <c r="C223" s="2">
        <v>2011</v>
      </c>
      <c r="D223" s="10">
        <v>0</v>
      </c>
      <c r="E223" s="10">
        <v>0</v>
      </c>
      <c r="F223" s="10">
        <v>0</v>
      </c>
      <c r="G22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2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2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23" s="10">
        <f>MAX(Y_2011[[#This Row],[sub index SO2]:[sub index PM10]])</f>
        <v>0</v>
      </c>
    </row>
    <row r="224" spans="1:10" x14ac:dyDescent="0.25">
      <c r="A224" s="2" t="s">
        <v>327</v>
      </c>
      <c r="B224" s="2" t="s">
        <v>341</v>
      </c>
      <c r="C224" s="2">
        <v>2011</v>
      </c>
      <c r="D224" s="10">
        <v>6</v>
      </c>
      <c r="E224" s="10">
        <v>11</v>
      </c>
      <c r="F224" s="10">
        <v>61</v>
      </c>
      <c r="G22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2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22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76.128205128205124</v>
      </c>
      <c r="J224" s="10">
        <f>MAX(Y_2011[[#This Row],[sub index SO2]:[sub index PM10]])</f>
        <v>76.128205128205124</v>
      </c>
    </row>
    <row r="225" spans="1:10" x14ac:dyDescent="0.25">
      <c r="A225" s="2" t="s">
        <v>343</v>
      </c>
      <c r="B225" s="2" t="s">
        <v>344</v>
      </c>
      <c r="C225" s="2">
        <v>2011</v>
      </c>
      <c r="D225" s="10">
        <v>0</v>
      </c>
      <c r="E225" s="10">
        <v>0</v>
      </c>
      <c r="F225" s="10">
        <v>0</v>
      </c>
      <c r="G22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H22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I22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J225" s="10">
        <f>MAX(Y_2011[[#This Row],[sub index SO2]:[sub index PM10]])</f>
        <v>0</v>
      </c>
    </row>
    <row r="226" spans="1:10" x14ac:dyDescent="0.25">
      <c r="A226" s="2" t="s">
        <v>345</v>
      </c>
      <c r="B226" s="2" t="s">
        <v>346</v>
      </c>
      <c r="C226" s="2">
        <v>2011</v>
      </c>
      <c r="D226" s="10">
        <v>5</v>
      </c>
      <c r="E226" s="10">
        <v>22</v>
      </c>
      <c r="F226" s="10">
        <v>165</v>
      </c>
      <c r="G22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22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22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185</v>
      </c>
      <c r="J226" s="10">
        <f>MAX(Y_2011[[#This Row],[sub index SO2]:[sub index PM10]])</f>
        <v>185</v>
      </c>
    </row>
    <row r="227" spans="1:10" x14ac:dyDescent="0.25">
      <c r="A227" s="2" t="s">
        <v>345</v>
      </c>
      <c r="B227" s="2" t="s">
        <v>348</v>
      </c>
      <c r="C227" s="2">
        <v>2011</v>
      </c>
      <c r="D227" s="10">
        <v>6</v>
      </c>
      <c r="E227" s="10">
        <v>23</v>
      </c>
      <c r="F227" s="10">
        <v>260</v>
      </c>
      <c r="G22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2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I22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280</v>
      </c>
      <c r="J227" s="10">
        <f>MAX(Y_2011[[#This Row],[sub index SO2]:[sub index PM10]])</f>
        <v>280</v>
      </c>
    </row>
    <row r="228" spans="1:10" x14ac:dyDescent="0.25">
      <c r="A228" s="2" t="s">
        <v>345</v>
      </c>
      <c r="B228" s="2" t="s">
        <v>350</v>
      </c>
      <c r="C228" s="2">
        <v>2011</v>
      </c>
      <c r="D228" s="10">
        <v>16</v>
      </c>
      <c r="E228" s="10">
        <v>26</v>
      </c>
      <c r="F228" s="10">
        <v>140</v>
      </c>
      <c r="G22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H22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I22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160</v>
      </c>
      <c r="J228" s="10">
        <f>MAX(Y_2011[[#This Row],[sub index SO2]:[sub index PM10]])</f>
        <v>160</v>
      </c>
    </row>
    <row r="229" spans="1:10" x14ac:dyDescent="0.25">
      <c r="A229" s="2" t="s">
        <v>345</v>
      </c>
      <c r="B229" s="2" t="s">
        <v>352</v>
      </c>
      <c r="C229" s="2">
        <v>2011</v>
      </c>
      <c r="D229" s="10">
        <v>14</v>
      </c>
      <c r="E229" s="10">
        <v>56</v>
      </c>
      <c r="F229" s="10">
        <v>218</v>
      </c>
      <c r="G22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H22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69.84615384615384</v>
      </c>
      <c r="I22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238</v>
      </c>
      <c r="J229" s="10">
        <f>MAX(Y_2011[[#This Row],[sub index SO2]:[sub index PM10]])</f>
        <v>238</v>
      </c>
    </row>
    <row r="230" spans="1:10" x14ac:dyDescent="0.25">
      <c r="A230" s="2" t="s">
        <v>345</v>
      </c>
      <c r="B230" s="2" t="s">
        <v>355</v>
      </c>
      <c r="C230" s="2">
        <v>2011</v>
      </c>
      <c r="D230" s="10">
        <v>12</v>
      </c>
      <c r="E230" s="10">
        <v>39</v>
      </c>
      <c r="F230" s="10">
        <v>271</v>
      </c>
      <c r="G23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23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I23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291</v>
      </c>
      <c r="J230" s="10">
        <f>MAX(Y_2011[[#This Row],[sub index SO2]:[sub index PM10]])</f>
        <v>291</v>
      </c>
    </row>
    <row r="231" spans="1:10" x14ac:dyDescent="0.25">
      <c r="A231" s="2" t="s">
        <v>345</v>
      </c>
      <c r="B231" s="2" t="s">
        <v>358</v>
      </c>
      <c r="C231" s="2">
        <v>2011</v>
      </c>
      <c r="D231" s="10">
        <v>14</v>
      </c>
      <c r="E231" s="10">
        <v>22</v>
      </c>
      <c r="F231" s="10">
        <v>89</v>
      </c>
      <c r="G23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H23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23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109</v>
      </c>
      <c r="J231" s="10">
        <f>MAX(Y_2011[[#This Row],[sub index SO2]:[sub index PM10]])</f>
        <v>109</v>
      </c>
    </row>
    <row r="232" spans="1:10" x14ac:dyDescent="0.25">
      <c r="A232" s="2" t="s">
        <v>345</v>
      </c>
      <c r="B232" s="2" t="s">
        <v>359</v>
      </c>
      <c r="C232" s="2">
        <v>2011</v>
      </c>
      <c r="D232" s="10">
        <v>31</v>
      </c>
      <c r="E232" s="10">
        <v>39</v>
      </c>
      <c r="F232" s="10">
        <v>231</v>
      </c>
      <c r="G23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38.75</v>
      </c>
      <c r="H23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I23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251</v>
      </c>
      <c r="J232" s="10">
        <f>MAX(Y_2011[[#This Row],[sub index SO2]:[sub index PM10]])</f>
        <v>251</v>
      </c>
    </row>
    <row r="233" spans="1:10" x14ac:dyDescent="0.25">
      <c r="A233" s="2" t="s">
        <v>345</v>
      </c>
      <c r="B233" s="2" t="s">
        <v>361</v>
      </c>
      <c r="C233" s="2">
        <v>2011</v>
      </c>
      <c r="D233" s="10">
        <v>22</v>
      </c>
      <c r="E233" s="10">
        <v>42</v>
      </c>
      <c r="F233" s="10">
        <v>67</v>
      </c>
      <c r="G23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H23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I23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J233" s="10">
        <f>MAX(Y_2011[[#This Row],[sub index SO2]:[sub index PM10]])</f>
        <v>83.666666666666657</v>
      </c>
    </row>
    <row r="234" spans="1:10" x14ac:dyDescent="0.25">
      <c r="A234" s="2" t="s">
        <v>345</v>
      </c>
      <c r="B234" s="2" t="s">
        <v>362</v>
      </c>
      <c r="C234" s="2">
        <v>2011</v>
      </c>
      <c r="D234" s="10">
        <v>8</v>
      </c>
      <c r="E234" s="10">
        <v>24</v>
      </c>
      <c r="F234" s="10">
        <v>118</v>
      </c>
      <c r="G23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23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3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138</v>
      </c>
      <c r="J234" s="10">
        <f>MAX(Y_2011[[#This Row],[sub index SO2]:[sub index PM10]])</f>
        <v>138</v>
      </c>
    </row>
    <row r="235" spans="1:10" x14ac:dyDescent="0.25">
      <c r="A235" s="2" t="s">
        <v>345</v>
      </c>
      <c r="B235" s="2" t="s">
        <v>363</v>
      </c>
      <c r="C235" s="2">
        <v>2011</v>
      </c>
      <c r="D235" s="10">
        <v>8</v>
      </c>
      <c r="E235" s="10">
        <v>33</v>
      </c>
      <c r="F235" s="10">
        <v>184</v>
      </c>
      <c r="G23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23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I23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204</v>
      </c>
      <c r="J235" s="10">
        <f>MAX(Y_2011[[#This Row],[sub index SO2]:[sub index PM10]])</f>
        <v>204</v>
      </c>
    </row>
    <row r="236" spans="1:10" x14ac:dyDescent="0.25">
      <c r="A236" s="2" t="s">
        <v>345</v>
      </c>
      <c r="B236" s="2" t="s">
        <v>364</v>
      </c>
      <c r="C236" s="2">
        <v>2011</v>
      </c>
      <c r="D236" s="10">
        <v>28</v>
      </c>
      <c r="E236" s="10">
        <v>28</v>
      </c>
      <c r="F236" s="10">
        <v>164</v>
      </c>
      <c r="G23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35</v>
      </c>
      <c r="H23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I23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184</v>
      </c>
      <c r="J236" s="10">
        <f>MAX(Y_2011[[#This Row],[sub index SO2]:[sub index PM10]])</f>
        <v>184</v>
      </c>
    </row>
    <row r="237" spans="1:10" x14ac:dyDescent="0.25">
      <c r="A237" s="2" t="s">
        <v>345</v>
      </c>
      <c r="B237" s="2" t="s">
        <v>366</v>
      </c>
      <c r="C237" s="2">
        <v>2011</v>
      </c>
      <c r="D237" s="10">
        <v>8</v>
      </c>
      <c r="E237" s="10">
        <v>33</v>
      </c>
      <c r="F237" s="10">
        <v>189</v>
      </c>
      <c r="G23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23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I23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209</v>
      </c>
      <c r="J237" s="10">
        <f>MAX(Y_2011[[#This Row],[sub index SO2]:[sub index PM10]])</f>
        <v>209</v>
      </c>
    </row>
    <row r="238" spans="1:10" x14ac:dyDescent="0.25">
      <c r="A238" s="2" t="s">
        <v>345</v>
      </c>
      <c r="B238" s="2" t="s">
        <v>368</v>
      </c>
      <c r="C238" s="2">
        <v>2011</v>
      </c>
      <c r="D238" s="10">
        <v>20</v>
      </c>
      <c r="E238" s="10">
        <v>24</v>
      </c>
      <c r="F238" s="10">
        <v>206</v>
      </c>
      <c r="G23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25</v>
      </c>
      <c r="H23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3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226</v>
      </c>
      <c r="J238" s="10">
        <f>MAX(Y_2011[[#This Row],[sub index SO2]:[sub index PM10]])</f>
        <v>226</v>
      </c>
    </row>
    <row r="239" spans="1:10" x14ac:dyDescent="0.25">
      <c r="A239" s="2" t="s">
        <v>345</v>
      </c>
      <c r="B239" s="2" t="s">
        <v>369</v>
      </c>
      <c r="C239" s="2">
        <v>2011</v>
      </c>
      <c r="D239" s="10">
        <v>5</v>
      </c>
      <c r="E239" s="10">
        <v>45</v>
      </c>
      <c r="F239" s="10">
        <v>122</v>
      </c>
      <c r="G23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H23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I23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142</v>
      </c>
      <c r="J239" s="10">
        <f>MAX(Y_2011[[#This Row],[sub index SO2]:[sub index PM10]])</f>
        <v>142</v>
      </c>
    </row>
    <row r="240" spans="1:10" x14ac:dyDescent="0.25">
      <c r="A240" s="2" t="s">
        <v>345</v>
      </c>
      <c r="B240" s="2" t="s">
        <v>372</v>
      </c>
      <c r="C240" s="2">
        <v>2011</v>
      </c>
      <c r="D240" s="10">
        <v>13</v>
      </c>
      <c r="E240" s="10">
        <v>23</v>
      </c>
      <c r="F240" s="10">
        <v>145</v>
      </c>
      <c r="G24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24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I24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165</v>
      </c>
      <c r="J240" s="10">
        <f>MAX(Y_2011[[#This Row],[sub index SO2]:[sub index PM10]])</f>
        <v>165</v>
      </c>
    </row>
    <row r="241" spans="1:10" x14ac:dyDescent="0.25">
      <c r="A241" s="2" t="s">
        <v>345</v>
      </c>
      <c r="B241" s="2" t="s">
        <v>374</v>
      </c>
      <c r="C241" s="2">
        <v>2011</v>
      </c>
      <c r="D241" s="10">
        <v>10</v>
      </c>
      <c r="E241" s="10">
        <v>45</v>
      </c>
      <c r="F241" s="10">
        <v>138</v>
      </c>
      <c r="G24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24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I24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158</v>
      </c>
      <c r="J241" s="10">
        <f>MAX(Y_2011[[#This Row],[sub index SO2]:[sub index PM10]])</f>
        <v>158</v>
      </c>
    </row>
    <row r="242" spans="1:10" x14ac:dyDescent="0.25">
      <c r="A242" s="2" t="s">
        <v>345</v>
      </c>
      <c r="B242" s="2" t="s">
        <v>376</v>
      </c>
      <c r="C242" s="2">
        <v>2011</v>
      </c>
      <c r="D242" s="10">
        <v>8</v>
      </c>
      <c r="E242" s="10">
        <v>11</v>
      </c>
      <c r="F242" s="10">
        <v>133</v>
      </c>
      <c r="G24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H24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I24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153</v>
      </c>
      <c r="J242" s="10">
        <f>MAX(Y_2011[[#This Row],[sub index SO2]:[sub index PM10]])</f>
        <v>153</v>
      </c>
    </row>
    <row r="243" spans="1:10" x14ac:dyDescent="0.25">
      <c r="A243" s="2" t="s">
        <v>345</v>
      </c>
      <c r="B243" s="2" t="s">
        <v>377</v>
      </c>
      <c r="C243" s="2">
        <v>2011</v>
      </c>
      <c r="D243" s="10">
        <v>29</v>
      </c>
      <c r="E243" s="10">
        <v>20</v>
      </c>
      <c r="F243" s="10">
        <v>42</v>
      </c>
      <c r="G24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36.25</v>
      </c>
      <c r="H24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24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J243" s="10">
        <f>MAX(Y_2011[[#This Row],[sub index SO2]:[sub index PM10]])</f>
        <v>52.256410256410255</v>
      </c>
    </row>
    <row r="244" spans="1:10" x14ac:dyDescent="0.25">
      <c r="A244" s="2" t="s">
        <v>345</v>
      </c>
      <c r="B244" s="2" t="s">
        <v>378</v>
      </c>
      <c r="C244" s="2">
        <v>2011</v>
      </c>
      <c r="D244" s="10">
        <v>10</v>
      </c>
      <c r="E244" s="10">
        <v>34</v>
      </c>
      <c r="F244" s="10">
        <v>132</v>
      </c>
      <c r="G24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H24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I24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152</v>
      </c>
      <c r="J244" s="10">
        <f>MAX(Y_2011[[#This Row],[sub index SO2]:[sub index PM10]])</f>
        <v>152</v>
      </c>
    </row>
    <row r="245" spans="1:10" x14ac:dyDescent="0.25">
      <c r="A245" s="2" t="s">
        <v>345</v>
      </c>
      <c r="B245" s="2" t="s">
        <v>379</v>
      </c>
      <c r="C245" s="2">
        <v>2011</v>
      </c>
      <c r="D245" s="10">
        <v>17</v>
      </c>
      <c r="E245" s="10">
        <v>20</v>
      </c>
      <c r="F245" s="10">
        <v>127</v>
      </c>
      <c r="G24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24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24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147</v>
      </c>
      <c r="J245" s="10">
        <f>MAX(Y_2011[[#This Row],[sub index SO2]:[sub index PM10]])</f>
        <v>147</v>
      </c>
    </row>
    <row r="246" spans="1:10" x14ac:dyDescent="0.25">
      <c r="A246" s="2" t="s">
        <v>381</v>
      </c>
      <c r="B246" s="2" t="s">
        <v>382</v>
      </c>
      <c r="C246" s="2">
        <v>2011</v>
      </c>
      <c r="D246" s="10">
        <v>22</v>
      </c>
      <c r="E246" s="10">
        <v>24</v>
      </c>
      <c r="F246" s="10">
        <v>157</v>
      </c>
      <c r="G24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H24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4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177</v>
      </c>
      <c r="J246" s="10">
        <f>MAX(Y_2011[[#This Row],[sub index SO2]:[sub index PM10]])</f>
        <v>177</v>
      </c>
    </row>
    <row r="247" spans="1:10" x14ac:dyDescent="0.25">
      <c r="A247" s="2" t="s">
        <v>381</v>
      </c>
      <c r="B247" s="2" t="s">
        <v>383</v>
      </c>
      <c r="C247" s="2">
        <v>2011</v>
      </c>
      <c r="D247" s="10">
        <v>17</v>
      </c>
      <c r="E247" s="10">
        <v>24</v>
      </c>
      <c r="F247" s="10">
        <v>125</v>
      </c>
      <c r="G24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H24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4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145</v>
      </c>
      <c r="J247" s="10">
        <f>MAX(Y_2011[[#This Row],[sub index SO2]:[sub index PM10]])</f>
        <v>145</v>
      </c>
    </row>
    <row r="248" spans="1:10" x14ac:dyDescent="0.25">
      <c r="A248" s="2" t="s">
        <v>381</v>
      </c>
      <c r="B248" s="2" t="s">
        <v>384</v>
      </c>
      <c r="C248" s="2">
        <v>2011</v>
      </c>
      <c r="D248" s="10">
        <v>23</v>
      </c>
      <c r="E248" s="10">
        <v>24</v>
      </c>
      <c r="F248" s="10">
        <v>137</v>
      </c>
      <c r="G24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28.75</v>
      </c>
      <c r="H24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I24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157</v>
      </c>
      <c r="J248" s="10">
        <f>MAX(Y_2011[[#This Row],[sub index SO2]:[sub index PM10]])</f>
        <v>157</v>
      </c>
    </row>
    <row r="249" spans="1:10" x14ac:dyDescent="0.25">
      <c r="A249" s="2" t="s">
        <v>381</v>
      </c>
      <c r="B249" s="2" t="s">
        <v>385</v>
      </c>
      <c r="C249" s="2">
        <v>2011</v>
      </c>
      <c r="D249" s="10">
        <v>25</v>
      </c>
      <c r="E249" s="10">
        <v>29</v>
      </c>
      <c r="F249" s="10">
        <v>291</v>
      </c>
      <c r="G24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31.25</v>
      </c>
      <c r="H24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I24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309.31932773109241</v>
      </c>
      <c r="J249" s="10">
        <f>MAX(Y_2011[[#This Row],[sub index SO2]:[sub index PM10]])</f>
        <v>309.31932773109241</v>
      </c>
    </row>
    <row r="250" spans="1:10" x14ac:dyDescent="0.25">
      <c r="A250" s="2" t="s">
        <v>381</v>
      </c>
      <c r="B250" s="2" t="s">
        <v>387</v>
      </c>
      <c r="C250" s="2">
        <v>2011</v>
      </c>
      <c r="D250" s="10">
        <v>21</v>
      </c>
      <c r="E250" s="10">
        <v>22</v>
      </c>
      <c r="F250" s="10">
        <v>94</v>
      </c>
      <c r="G25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25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I25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J250" s="10">
        <f>MAX(Y_2011[[#This Row],[sub index SO2]:[sub index PM10]])</f>
        <v>114</v>
      </c>
    </row>
    <row r="251" spans="1:10" x14ac:dyDescent="0.25">
      <c r="A251" s="2" t="s">
        <v>381</v>
      </c>
      <c r="B251" s="2" t="s">
        <v>388</v>
      </c>
      <c r="C251" s="2">
        <v>2011</v>
      </c>
      <c r="D251" s="10">
        <v>15</v>
      </c>
      <c r="E251" s="10">
        <v>20</v>
      </c>
      <c r="F251" s="10">
        <v>150</v>
      </c>
      <c r="G251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H251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I251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170</v>
      </c>
      <c r="J251" s="10">
        <f>MAX(Y_2011[[#This Row],[sub index SO2]:[sub index PM10]])</f>
        <v>170</v>
      </c>
    </row>
    <row r="252" spans="1:10" x14ac:dyDescent="0.25">
      <c r="A252" s="2" t="s">
        <v>390</v>
      </c>
      <c r="B252" s="2" t="s">
        <v>391</v>
      </c>
      <c r="C252" s="2">
        <v>2011</v>
      </c>
      <c r="D252" s="10">
        <v>7</v>
      </c>
      <c r="E252" s="10">
        <v>55</v>
      </c>
      <c r="F252" s="10">
        <v>141</v>
      </c>
      <c r="G252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252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68.589743589743591</v>
      </c>
      <c r="I252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161</v>
      </c>
      <c r="J252" s="10">
        <f>MAX(Y_2011[[#This Row],[sub index SO2]:[sub index PM10]])</f>
        <v>161</v>
      </c>
    </row>
    <row r="253" spans="1:10" x14ac:dyDescent="0.25">
      <c r="A253" s="2" t="s">
        <v>390</v>
      </c>
      <c r="B253" s="2" t="s">
        <v>394</v>
      </c>
      <c r="C253" s="2">
        <v>2011</v>
      </c>
      <c r="D253" s="10">
        <v>21</v>
      </c>
      <c r="E253" s="10">
        <v>45</v>
      </c>
      <c r="F253" s="10">
        <v>98</v>
      </c>
      <c r="G253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H253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I253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J253" s="10">
        <f>MAX(Y_2011[[#This Row],[sub index SO2]:[sub index PM10]])</f>
        <v>118</v>
      </c>
    </row>
    <row r="254" spans="1:10" x14ac:dyDescent="0.25">
      <c r="A254" s="2" t="s">
        <v>390</v>
      </c>
      <c r="B254" s="2" t="s">
        <v>395</v>
      </c>
      <c r="C254" s="2">
        <v>2011</v>
      </c>
      <c r="D254" s="10">
        <v>7</v>
      </c>
      <c r="E254" s="10">
        <v>57</v>
      </c>
      <c r="F254" s="10">
        <v>166</v>
      </c>
      <c r="G254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254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71.102564102564102</v>
      </c>
      <c r="I254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186</v>
      </c>
      <c r="J254" s="10">
        <f>MAX(Y_2011[[#This Row],[sub index SO2]:[sub index PM10]])</f>
        <v>186</v>
      </c>
    </row>
    <row r="255" spans="1:10" x14ac:dyDescent="0.25">
      <c r="A255" s="2" t="s">
        <v>390</v>
      </c>
      <c r="B255" s="2" t="s">
        <v>396</v>
      </c>
      <c r="C255" s="2">
        <v>2011</v>
      </c>
      <c r="D255" s="10">
        <v>15</v>
      </c>
      <c r="E255" s="10">
        <v>55</v>
      </c>
      <c r="F255" s="10">
        <v>136</v>
      </c>
      <c r="G255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H255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68.589743589743591</v>
      </c>
      <c r="I255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156</v>
      </c>
      <c r="J255" s="10">
        <f>MAX(Y_2011[[#This Row],[sub index SO2]:[sub index PM10]])</f>
        <v>156</v>
      </c>
    </row>
    <row r="256" spans="1:10" x14ac:dyDescent="0.25">
      <c r="A256" s="2" t="s">
        <v>390</v>
      </c>
      <c r="B256" s="2" t="s">
        <v>398</v>
      </c>
      <c r="C256" s="2">
        <v>2011</v>
      </c>
      <c r="D256" s="10">
        <v>12</v>
      </c>
      <c r="E256" s="10">
        <v>62</v>
      </c>
      <c r="F256" s="10">
        <v>131</v>
      </c>
      <c r="G256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H256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77.384615384615387</v>
      </c>
      <c r="I256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151</v>
      </c>
      <c r="J256" s="10">
        <f>MAX(Y_2011[[#This Row],[sub index SO2]:[sub index PM10]])</f>
        <v>151</v>
      </c>
    </row>
    <row r="257" spans="1:10" x14ac:dyDescent="0.25">
      <c r="A257" s="2" t="s">
        <v>390</v>
      </c>
      <c r="B257" s="2" t="s">
        <v>401</v>
      </c>
      <c r="C257" s="2">
        <v>2011</v>
      </c>
      <c r="D257" s="10">
        <v>13</v>
      </c>
      <c r="E257" s="10">
        <v>66</v>
      </c>
      <c r="F257" s="10">
        <v>115</v>
      </c>
      <c r="G257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H257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82.410256410256409</v>
      </c>
      <c r="I257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135</v>
      </c>
      <c r="J257" s="10">
        <f>MAX(Y_2011[[#This Row],[sub index SO2]:[sub index PM10]])</f>
        <v>135</v>
      </c>
    </row>
    <row r="258" spans="1:10" x14ac:dyDescent="0.25">
      <c r="A258" s="2" t="s">
        <v>390</v>
      </c>
      <c r="B258" s="2" t="s">
        <v>404</v>
      </c>
      <c r="C258" s="2">
        <v>2011</v>
      </c>
      <c r="D258" s="10">
        <v>7</v>
      </c>
      <c r="E258" s="10">
        <v>52</v>
      </c>
      <c r="F258" s="10">
        <v>153</v>
      </c>
      <c r="G258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H258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64.820512820512818</v>
      </c>
      <c r="I258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173</v>
      </c>
      <c r="J258" s="10">
        <f>MAX(Y_2011[[#This Row],[sub index SO2]:[sub index PM10]])</f>
        <v>173</v>
      </c>
    </row>
    <row r="259" spans="1:10" x14ac:dyDescent="0.25">
      <c r="A259" s="2" t="s">
        <v>390</v>
      </c>
      <c r="B259" s="2" t="s">
        <v>407</v>
      </c>
      <c r="C259" s="2">
        <v>2011</v>
      </c>
      <c r="D259" s="10">
        <v>9</v>
      </c>
      <c r="E259" s="10">
        <v>50</v>
      </c>
      <c r="F259" s="10">
        <v>114</v>
      </c>
      <c r="G259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H259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62.307692307692307</v>
      </c>
      <c r="I259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134</v>
      </c>
      <c r="J259" s="10">
        <f>MAX(Y_2011[[#This Row],[sub index SO2]:[sub index PM10]])</f>
        <v>134</v>
      </c>
    </row>
    <row r="260" spans="1:10" x14ac:dyDescent="0.25">
      <c r="A260" s="2" t="s">
        <v>390</v>
      </c>
      <c r="B260" s="2" t="s">
        <v>409</v>
      </c>
      <c r="C260" s="2">
        <v>2011</v>
      </c>
      <c r="D260" s="10">
        <v>6</v>
      </c>
      <c r="E260" s="10">
        <v>50</v>
      </c>
      <c r="F260" s="10">
        <v>96</v>
      </c>
      <c r="G260" s="1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H260" s="1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62.307692307692307</v>
      </c>
      <c r="I260" s="1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116</v>
      </c>
      <c r="J260" s="10">
        <f>MAX(Y_2011[[#This Row],[sub index SO2]:[sub index PM10]])</f>
        <v>116</v>
      </c>
    </row>
  </sheetData>
  <mergeCells count="1">
    <mergeCell ref="A1:J1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82C5-89DF-4EF2-9411-038D0BF26C43}">
  <dimension ref="A1:M260"/>
  <sheetViews>
    <sheetView workbookViewId="0">
      <selection activeCell="E16" sqref="A3:J260"/>
    </sheetView>
  </sheetViews>
  <sheetFormatPr defaultRowHeight="15" x14ac:dyDescent="0.25"/>
  <cols>
    <col min="1" max="1" width="17.7109375" style="2" bestFit="1" customWidth="1"/>
    <col min="2" max="2" width="21.7109375" style="2" bestFit="1" customWidth="1"/>
    <col min="3" max="3" width="9.7109375" style="2" customWidth="1"/>
    <col min="4" max="4" width="16.28515625" style="2" bestFit="1" customWidth="1"/>
    <col min="5" max="5" width="16.42578125" style="2" customWidth="1"/>
    <col min="6" max="10" width="17.140625" style="2" customWidth="1"/>
    <col min="11" max="11" width="9.140625" style="2"/>
    <col min="12" max="12" width="27.28515625" style="2" bestFit="1" customWidth="1"/>
    <col min="13" max="13" width="12" style="2" bestFit="1" customWidth="1"/>
    <col min="14" max="16384" width="9.140625" style="2"/>
  </cols>
  <sheetData>
    <row r="1" spans="1:13" x14ac:dyDescent="0.25">
      <c r="A1" s="56">
        <v>2012</v>
      </c>
      <c r="B1" s="56"/>
      <c r="C1" s="56"/>
      <c r="D1" s="56"/>
      <c r="E1" s="56"/>
      <c r="F1" s="56"/>
      <c r="G1" s="56"/>
      <c r="H1" s="56"/>
      <c r="I1" s="56"/>
      <c r="J1" s="56"/>
    </row>
    <row r="2" spans="1:13" x14ac:dyDescent="0.25">
      <c r="A2" s="8" t="s">
        <v>0</v>
      </c>
      <c r="B2" s="8" t="s">
        <v>1</v>
      </c>
      <c r="C2" s="8" t="s">
        <v>468</v>
      </c>
      <c r="D2" s="8" t="s">
        <v>419</v>
      </c>
      <c r="E2" s="8" t="s">
        <v>420</v>
      </c>
      <c r="F2" s="8" t="s">
        <v>421</v>
      </c>
      <c r="G2" s="8" t="s">
        <v>431</v>
      </c>
      <c r="H2" s="8" t="s">
        <v>432</v>
      </c>
      <c r="I2" s="8" t="s">
        <v>433</v>
      </c>
      <c r="J2" s="8" t="s">
        <v>434</v>
      </c>
    </row>
    <row r="3" spans="1:13" x14ac:dyDescent="0.25">
      <c r="A3" s="2" t="s">
        <v>7</v>
      </c>
      <c r="B3" s="2" t="s">
        <v>8</v>
      </c>
      <c r="C3" s="2">
        <v>2012</v>
      </c>
      <c r="D3" s="10">
        <v>0</v>
      </c>
      <c r="E3" s="10">
        <v>0</v>
      </c>
      <c r="F3" s="10">
        <v>0</v>
      </c>
      <c r="G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3" s="10">
        <f>MAX(Y_2012[[#This Row],[sub index SO2]:[sub index PM10]])</f>
        <v>0</v>
      </c>
    </row>
    <row r="4" spans="1:13" x14ac:dyDescent="0.25">
      <c r="A4" s="2" t="s">
        <v>7</v>
      </c>
      <c r="B4" s="2" t="s">
        <v>9</v>
      </c>
      <c r="C4" s="2">
        <v>2012</v>
      </c>
      <c r="D4" s="10">
        <v>4</v>
      </c>
      <c r="E4" s="10">
        <v>9</v>
      </c>
      <c r="F4" s="10">
        <v>40</v>
      </c>
      <c r="G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50</v>
      </c>
      <c r="J4" s="10">
        <f>MAX(Y_2012[[#This Row],[sub index SO2]:[sub index PM10]])</f>
        <v>50</v>
      </c>
    </row>
    <row r="5" spans="1:13" x14ac:dyDescent="0.25">
      <c r="A5" s="2" t="s">
        <v>7</v>
      </c>
      <c r="B5" s="2" t="s">
        <v>10</v>
      </c>
      <c r="C5" s="2">
        <v>2012</v>
      </c>
      <c r="D5" s="10">
        <v>0</v>
      </c>
      <c r="E5" s="10">
        <v>0</v>
      </c>
      <c r="F5" s="10">
        <v>0</v>
      </c>
      <c r="G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5" s="10">
        <f>MAX(Y_2012[[#This Row],[sub index SO2]:[sub index PM10]])</f>
        <v>0</v>
      </c>
      <c r="L5" s="12"/>
      <c r="M5" s="12"/>
    </row>
    <row r="6" spans="1:13" x14ac:dyDescent="0.25">
      <c r="A6" s="2" t="s">
        <v>7</v>
      </c>
      <c r="B6" s="2" t="s">
        <v>11</v>
      </c>
      <c r="C6" s="2">
        <v>2012</v>
      </c>
      <c r="D6" s="10">
        <v>5</v>
      </c>
      <c r="E6" s="10">
        <v>11</v>
      </c>
      <c r="F6" s="10">
        <v>75</v>
      </c>
      <c r="G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93.717948717948715</v>
      </c>
      <c r="J6" s="10">
        <f>MAX(Y_2012[[#This Row],[sub index SO2]:[sub index PM10]])</f>
        <v>93.717948717948715</v>
      </c>
      <c r="L6" s="12"/>
      <c r="M6" s="12"/>
    </row>
    <row r="7" spans="1:13" x14ac:dyDescent="0.25">
      <c r="A7" s="2" t="s">
        <v>7</v>
      </c>
      <c r="B7" s="2" t="s">
        <v>13</v>
      </c>
      <c r="C7" s="2">
        <v>2012</v>
      </c>
      <c r="D7" s="10">
        <v>0</v>
      </c>
      <c r="E7" s="10">
        <v>0</v>
      </c>
      <c r="F7" s="10">
        <v>0</v>
      </c>
      <c r="G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7" s="10">
        <f>MAX(Y_2012[[#This Row],[sub index SO2]:[sub index PM10]])</f>
        <v>0</v>
      </c>
      <c r="L7" s="12"/>
      <c r="M7" s="12"/>
    </row>
    <row r="8" spans="1:13" x14ac:dyDescent="0.25">
      <c r="A8" s="2" t="s">
        <v>7</v>
      </c>
      <c r="B8" s="2" t="s">
        <v>14</v>
      </c>
      <c r="C8" s="2">
        <v>2012</v>
      </c>
      <c r="D8" s="10">
        <v>0</v>
      </c>
      <c r="E8" s="10">
        <v>0</v>
      </c>
      <c r="F8" s="10">
        <v>58</v>
      </c>
      <c r="G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72.358974358974365</v>
      </c>
      <c r="J8" s="10">
        <f>MAX(Y_2012[[#This Row],[sub index SO2]:[sub index PM10]])</f>
        <v>72.358974358974365</v>
      </c>
    </row>
    <row r="9" spans="1:13" x14ac:dyDescent="0.25">
      <c r="A9" s="2" t="s">
        <v>7</v>
      </c>
      <c r="B9" s="2" t="s">
        <v>16</v>
      </c>
      <c r="C9" s="2">
        <v>2012</v>
      </c>
      <c r="D9" s="10">
        <v>4</v>
      </c>
      <c r="E9" s="10">
        <v>9</v>
      </c>
      <c r="F9" s="10">
        <v>74</v>
      </c>
      <c r="G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92.461538461538453</v>
      </c>
      <c r="J9" s="10">
        <f>MAX(Y_2012[[#This Row],[sub index SO2]:[sub index PM10]])</f>
        <v>92.461538461538453</v>
      </c>
    </row>
    <row r="10" spans="1:13" x14ac:dyDescent="0.25">
      <c r="A10" s="2" t="s">
        <v>7</v>
      </c>
      <c r="B10" s="2" t="s">
        <v>18</v>
      </c>
      <c r="C10" s="2">
        <v>2012</v>
      </c>
      <c r="D10" s="10">
        <v>5</v>
      </c>
      <c r="E10" s="10">
        <v>11</v>
      </c>
      <c r="F10" s="10">
        <v>62</v>
      </c>
      <c r="G1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1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1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77.384615384615387</v>
      </c>
      <c r="J10" s="10">
        <f>MAX(Y_2012[[#This Row],[sub index SO2]:[sub index PM10]])</f>
        <v>77.384615384615387</v>
      </c>
    </row>
    <row r="11" spans="1:13" x14ac:dyDescent="0.25">
      <c r="A11" s="2" t="s">
        <v>7</v>
      </c>
      <c r="B11" s="2" t="s">
        <v>20</v>
      </c>
      <c r="C11" s="2">
        <v>2012</v>
      </c>
      <c r="D11" s="10">
        <v>0</v>
      </c>
      <c r="E11" s="10">
        <v>0</v>
      </c>
      <c r="F11" s="10">
        <v>0</v>
      </c>
      <c r="G1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1" s="10">
        <f>MAX(Y_2012[[#This Row],[sub index SO2]:[sub index PM10]])</f>
        <v>0</v>
      </c>
    </row>
    <row r="12" spans="1:13" x14ac:dyDescent="0.25">
      <c r="A12" s="2" t="s">
        <v>7</v>
      </c>
      <c r="B12" s="2" t="s">
        <v>21</v>
      </c>
      <c r="C12" s="2">
        <v>2012</v>
      </c>
      <c r="D12" s="10">
        <v>0</v>
      </c>
      <c r="E12" s="10">
        <v>0</v>
      </c>
      <c r="F12" s="10">
        <v>0</v>
      </c>
      <c r="G1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2" s="10">
        <f>MAX(Y_2012[[#This Row],[sub index SO2]:[sub index PM10]])</f>
        <v>0</v>
      </c>
    </row>
    <row r="13" spans="1:13" x14ac:dyDescent="0.25">
      <c r="A13" s="2" t="s">
        <v>7</v>
      </c>
      <c r="B13" s="2" t="s">
        <v>22</v>
      </c>
      <c r="C13" s="2">
        <v>2012</v>
      </c>
      <c r="D13" s="10">
        <v>4</v>
      </c>
      <c r="E13" s="10">
        <v>9</v>
      </c>
      <c r="F13" s="10">
        <v>37</v>
      </c>
      <c r="G1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1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1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46.25</v>
      </c>
      <c r="J13" s="10">
        <f>MAX(Y_2012[[#This Row],[sub index SO2]:[sub index PM10]])</f>
        <v>46.25</v>
      </c>
    </row>
    <row r="14" spans="1:13" x14ac:dyDescent="0.25">
      <c r="A14" s="2" t="s">
        <v>7</v>
      </c>
      <c r="B14" s="2" t="s">
        <v>23</v>
      </c>
      <c r="C14" s="2">
        <v>2012</v>
      </c>
      <c r="D14" s="10">
        <v>6</v>
      </c>
      <c r="E14" s="10">
        <v>12</v>
      </c>
      <c r="F14" s="10">
        <v>97</v>
      </c>
      <c r="G1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1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1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117</v>
      </c>
      <c r="J14" s="10">
        <f>MAX(Y_2012[[#This Row],[sub index SO2]:[sub index PM10]])</f>
        <v>117</v>
      </c>
    </row>
    <row r="15" spans="1:13" x14ac:dyDescent="0.25">
      <c r="A15" s="2" t="s">
        <v>7</v>
      </c>
      <c r="B15" s="2" t="s">
        <v>25</v>
      </c>
      <c r="C15" s="2">
        <v>2012</v>
      </c>
      <c r="D15" s="10">
        <v>12</v>
      </c>
      <c r="E15" s="10">
        <v>13</v>
      </c>
      <c r="F15" s="10">
        <v>65</v>
      </c>
      <c r="G1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1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1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81.15384615384616</v>
      </c>
      <c r="J15" s="10">
        <f>MAX(Y_2012[[#This Row],[sub index SO2]:[sub index PM10]])</f>
        <v>81.15384615384616</v>
      </c>
    </row>
    <row r="16" spans="1:13" x14ac:dyDescent="0.25">
      <c r="A16" s="2" t="s">
        <v>7</v>
      </c>
      <c r="B16" s="2" t="s">
        <v>28</v>
      </c>
      <c r="C16" s="2">
        <v>2012</v>
      </c>
      <c r="D16" s="10">
        <v>0</v>
      </c>
      <c r="E16" s="10">
        <v>0</v>
      </c>
      <c r="F16" s="10">
        <v>0</v>
      </c>
      <c r="G1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6" s="10">
        <f>MAX(Y_2012[[#This Row],[sub index SO2]:[sub index PM10]])</f>
        <v>0</v>
      </c>
    </row>
    <row r="17" spans="1:10" x14ac:dyDescent="0.25">
      <c r="A17" s="2" t="s">
        <v>29</v>
      </c>
      <c r="B17" s="2" t="s">
        <v>30</v>
      </c>
      <c r="C17" s="2">
        <v>2012</v>
      </c>
      <c r="D17" s="10">
        <v>0</v>
      </c>
      <c r="E17" s="10">
        <v>0</v>
      </c>
      <c r="F17" s="10">
        <v>0</v>
      </c>
      <c r="G1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7" s="10">
        <f>MAX(Y_2012[[#This Row],[sub index SO2]:[sub index PM10]])</f>
        <v>0</v>
      </c>
    </row>
    <row r="18" spans="1:10" x14ac:dyDescent="0.25">
      <c r="A18" s="2" t="s">
        <v>29</v>
      </c>
      <c r="B18" s="2" t="s">
        <v>31</v>
      </c>
      <c r="C18" s="2">
        <v>2012</v>
      </c>
      <c r="D18" s="10">
        <v>0</v>
      </c>
      <c r="E18" s="10">
        <v>0</v>
      </c>
      <c r="F18" s="10">
        <v>0</v>
      </c>
      <c r="G1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8" s="10">
        <f>MAX(Y_2012[[#This Row],[sub index SO2]:[sub index PM10]])</f>
        <v>0</v>
      </c>
    </row>
    <row r="19" spans="1:10" x14ac:dyDescent="0.25">
      <c r="A19" s="2" t="s">
        <v>32</v>
      </c>
      <c r="B19" s="2" t="s">
        <v>33</v>
      </c>
      <c r="C19" s="2">
        <v>2012</v>
      </c>
      <c r="D19" s="10">
        <v>0</v>
      </c>
      <c r="E19" s="10">
        <v>0</v>
      </c>
      <c r="F19" s="10">
        <v>0</v>
      </c>
      <c r="G1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9" s="10">
        <f>MAX(Y_2012[[#This Row],[sub index SO2]:[sub index PM10]])</f>
        <v>0</v>
      </c>
    </row>
    <row r="20" spans="1:10" x14ac:dyDescent="0.25">
      <c r="A20" s="2" t="s">
        <v>32</v>
      </c>
      <c r="B20" s="2" t="s">
        <v>34</v>
      </c>
      <c r="C20" s="2">
        <v>2012</v>
      </c>
      <c r="D20" s="10">
        <v>5</v>
      </c>
      <c r="E20" s="10">
        <v>13</v>
      </c>
      <c r="F20" s="10">
        <v>56</v>
      </c>
      <c r="G2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2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2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69.84615384615384</v>
      </c>
      <c r="J20" s="10">
        <f>MAX(Y_2012[[#This Row],[sub index SO2]:[sub index PM10]])</f>
        <v>69.84615384615384</v>
      </c>
    </row>
    <row r="21" spans="1:10" x14ac:dyDescent="0.25">
      <c r="A21" s="2" t="s">
        <v>32</v>
      </c>
      <c r="B21" s="2" t="s">
        <v>35</v>
      </c>
      <c r="C21" s="2">
        <v>2012</v>
      </c>
      <c r="D21" s="10">
        <v>6</v>
      </c>
      <c r="E21" s="10">
        <v>13</v>
      </c>
      <c r="F21" s="10">
        <v>56</v>
      </c>
      <c r="G2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2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69.84615384615384</v>
      </c>
      <c r="J21" s="10">
        <f>MAX(Y_2012[[#This Row],[sub index SO2]:[sub index PM10]])</f>
        <v>69.84615384615384</v>
      </c>
    </row>
    <row r="22" spans="1:10" x14ac:dyDescent="0.25">
      <c r="A22" s="2" t="s">
        <v>32</v>
      </c>
      <c r="B22" s="2" t="s">
        <v>36</v>
      </c>
      <c r="C22" s="2">
        <v>2012</v>
      </c>
      <c r="D22" s="10">
        <v>6</v>
      </c>
      <c r="E22" s="10">
        <v>14</v>
      </c>
      <c r="F22" s="10">
        <v>55</v>
      </c>
      <c r="G2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2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68.589743589743591</v>
      </c>
      <c r="J22" s="10">
        <f>MAX(Y_2012[[#This Row],[sub index SO2]:[sub index PM10]])</f>
        <v>68.589743589743591</v>
      </c>
    </row>
    <row r="23" spans="1:10" x14ac:dyDescent="0.25">
      <c r="A23" s="2" t="s">
        <v>32</v>
      </c>
      <c r="B23" s="2" t="s">
        <v>37</v>
      </c>
      <c r="C23" s="2">
        <v>2012</v>
      </c>
      <c r="D23" s="10">
        <v>6</v>
      </c>
      <c r="E23" s="10">
        <v>14</v>
      </c>
      <c r="F23" s="10">
        <v>92</v>
      </c>
      <c r="G2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2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112</v>
      </c>
      <c r="J23" s="10">
        <f>MAX(Y_2012[[#This Row],[sub index SO2]:[sub index PM10]])</f>
        <v>112</v>
      </c>
    </row>
    <row r="24" spans="1:10" x14ac:dyDescent="0.25">
      <c r="A24" s="2" t="s">
        <v>32</v>
      </c>
      <c r="B24" s="2" t="s">
        <v>39</v>
      </c>
      <c r="C24" s="2">
        <v>2012</v>
      </c>
      <c r="D24" s="10">
        <v>2</v>
      </c>
      <c r="E24" s="10">
        <v>2</v>
      </c>
      <c r="F24" s="10">
        <v>45</v>
      </c>
      <c r="G2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2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2.5</v>
      </c>
      <c r="I2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56.025641025641022</v>
      </c>
      <c r="J24" s="10">
        <f>MAX(Y_2012[[#This Row],[sub index SO2]:[sub index PM10]])</f>
        <v>56.025641025641022</v>
      </c>
    </row>
    <row r="25" spans="1:10" x14ac:dyDescent="0.25">
      <c r="A25" s="2" t="s">
        <v>32</v>
      </c>
      <c r="B25" s="2" t="s">
        <v>41</v>
      </c>
      <c r="C25" s="2">
        <v>2012</v>
      </c>
      <c r="D25" s="10">
        <v>6</v>
      </c>
      <c r="E25" s="10">
        <v>15</v>
      </c>
      <c r="F25" s="10">
        <v>54</v>
      </c>
      <c r="G2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2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67.333333333333329</v>
      </c>
      <c r="J25" s="10">
        <f>MAX(Y_2012[[#This Row],[sub index SO2]:[sub index PM10]])</f>
        <v>67.333333333333329</v>
      </c>
    </row>
    <row r="26" spans="1:10" x14ac:dyDescent="0.25">
      <c r="A26" s="2" t="s">
        <v>32</v>
      </c>
      <c r="B26" s="2" t="s">
        <v>42</v>
      </c>
      <c r="C26" s="2">
        <v>2012</v>
      </c>
      <c r="D26" s="10">
        <v>6</v>
      </c>
      <c r="E26" s="10">
        <v>13</v>
      </c>
      <c r="F26" s="10">
        <v>79</v>
      </c>
      <c r="G2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2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98.743589743589752</v>
      </c>
      <c r="J26" s="10">
        <f>MAX(Y_2012[[#This Row],[sub index SO2]:[sub index PM10]])</f>
        <v>98.743589743589752</v>
      </c>
    </row>
    <row r="27" spans="1:10" x14ac:dyDescent="0.25">
      <c r="A27" s="2" t="s">
        <v>32</v>
      </c>
      <c r="B27" s="2" t="s">
        <v>44</v>
      </c>
      <c r="C27" s="2">
        <v>2012</v>
      </c>
      <c r="D27" s="10">
        <v>6</v>
      </c>
      <c r="E27" s="10">
        <v>15</v>
      </c>
      <c r="F27" s="10">
        <v>82</v>
      </c>
      <c r="G2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2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102</v>
      </c>
      <c r="J27" s="10">
        <f>MAX(Y_2012[[#This Row],[sub index SO2]:[sub index PM10]])</f>
        <v>102</v>
      </c>
    </row>
    <row r="28" spans="1:10" x14ac:dyDescent="0.25">
      <c r="A28" s="2" t="s">
        <v>32</v>
      </c>
      <c r="B28" s="2" t="s">
        <v>46</v>
      </c>
      <c r="C28" s="2">
        <v>2012</v>
      </c>
      <c r="D28" s="10">
        <v>7</v>
      </c>
      <c r="E28" s="10">
        <v>15</v>
      </c>
      <c r="F28" s="10">
        <v>109</v>
      </c>
      <c r="G2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8.75</v>
      </c>
      <c r="H2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2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129</v>
      </c>
      <c r="J28" s="10">
        <f>MAX(Y_2012[[#This Row],[sub index SO2]:[sub index PM10]])</f>
        <v>129</v>
      </c>
    </row>
    <row r="29" spans="1:10" x14ac:dyDescent="0.25">
      <c r="A29" s="2" t="s">
        <v>32</v>
      </c>
      <c r="B29" s="2" t="s">
        <v>48</v>
      </c>
      <c r="C29" s="2">
        <v>2012</v>
      </c>
      <c r="D29" s="10">
        <v>6</v>
      </c>
      <c r="E29" s="10">
        <v>14</v>
      </c>
      <c r="F29" s="10">
        <v>91</v>
      </c>
      <c r="G2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2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111</v>
      </c>
      <c r="J29" s="10">
        <f>MAX(Y_2012[[#This Row],[sub index SO2]:[sub index PM10]])</f>
        <v>111</v>
      </c>
    </row>
    <row r="30" spans="1:10" x14ac:dyDescent="0.25">
      <c r="A30" s="2" t="s">
        <v>32</v>
      </c>
      <c r="B30" s="2" t="s">
        <v>50</v>
      </c>
      <c r="C30" s="2">
        <v>2012</v>
      </c>
      <c r="D30" s="10">
        <v>3</v>
      </c>
      <c r="E30" s="10">
        <v>9</v>
      </c>
      <c r="F30" s="10">
        <v>11</v>
      </c>
      <c r="G3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3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3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13.75</v>
      </c>
      <c r="J30" s="10">
        <f>MAX(Y_2012[[#This Row],[sub index SO2]:[sub index PM10]])</f>
        <v>13.75</v>
      </c>
    </row>
    <row r="31" spans="1:10" x14ac:dyDescent="0.25">
      <c r="A31" s="2" t="s">
        <v>32</v>
      </c>
      <c r="B31" s="2" t="s">
        <v>51</v>
      </c>
      <c r="C31" s="2">
        <v>2012</v>
      </c>
      <c r="D31" s="10">
        <v>5</v>
      </c>
      <c r="E31" s="10">
        <v>12</v>
      </c>
      <c r="F31" s="10">
        <v>57</v>
      </c>
      <c r="G3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3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3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71.102564102564102</v>
      </c>
      <c r="J31" s="10">
        <f>MAX(Y_2012[[#This Row],[sub index SO2]:[sub index PM10]])</f>
        <v>71.102564102564102</v>
      </c>
    </row>
    <row r="32" spans="1:10" x14ac:dyDescent="0.25">
      <c r="A32" s="2" t="s">
        <v>52</v>
      </c>
      <c r="B32" s="2" t="s">
        <v>53</v>
      </c>
      <c r="C32" s="2">
        <v>2012</v>
      </c>
      <c r="D32" s="10">
        <v>6</v>
      </c>
      <c r="E32" s="10">
        <v>36</v>
      </c>
      <c r="F32" s="10">
        <v>166</v>
      </c>
      <c r="G3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3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45</v>
      </c>
      <c r="I3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186</v>
      </c>
      <c r="J32" s="10">
        <f>MAX(Y_2012[[#This Row],[sub index SO2]:[sub index PM10]])</f>
        <v>186</v>
      </c>
    </row>
    <row r="33" spans="1:10" x14ac:dyDescent="0.25">
      <c r="A33" s="2" t="s">
        <v>55</v>
      </c>
      <c r="B33" s="2" t="s">
        <v>55</v>
      </c>
      <c r="C33" s="2">
        <v>2012</v>
      </c>
      <c r="D33" s="10">
        <v>2</v>
      </c>
      <c r="E33" s="10">
        <v>19</v>
      </c>
      <c r="F33" s="10">
        <v>110</v>
      </c>
      <c r="G3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3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3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130</v>
      </c>
      <c r="J33" s="10">
        <f>MAX(Y_2012[[#This Row],[sub index SO2]:[sub index PM10]])</f>
        <v>130</v>
      </c>
    </row>
    <row r="34" spans="1:10" x14ac:dyDescent="0.25">
      <c r="A34" s="2" t="s">
        <v>57</v>
      </c>
      <c r="B34" s="2" t="s">
        <v>58</v>
      </c>
      <c r="C34" s="2">
        <v>2012</v>
      </c>
      <c r="D34" s="10">
        <v>8</v>
      </c>
      <c r="E34" s="10">
        <v>22</v>
      </c>
      <c r="F34" s="10">
        <v>103</v>
      </c>
      <c r="G3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3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3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123</v>
      </c>
      <c r="J34" s="10">
        <f>MAX(Y_2012[[#This Row],[sub index SO2]:[sub index PM10]])</f>
        <v>123</v>
      </c>
    </row>
    <row r="35" spans="1:10" x14ac:dyDescent="0.25">
      <c r="A35" s="2" t="s">
        <v>57</v>
      </c>
      <c r="B35" s="2" t="s">
        <v>60</v>
      </c>
      <c r="C35" s="2">
        <v>2012</v>
      </c>
      <c r="D35" s="10">
        <v>6</v>
      </c>
      <c r="E35" s="10">
        <v>20</v>
      </c>
      <c r="F35" s="10">
        <v>0</v>
      </c>
      <c r="G3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3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3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35" s="10">
        <f>MAX(Y_2012[[#This Row],[sub index SO2]:[sub index PM10]])</f>
        <v>25</v>
      </c>
    </row>
    <row r="36" spans="1:10" x14ac:dyDescent="0.25">
      <c r="A36" s="2" t="s">
        <v>57</v>
      </c>
      <c r="B36" s="2" t="s">
        <v>62</v>
      </c>
      <c r="C36" s="2">
        <v>2012</v>
      </c>
      <c r="D36" s="10">
        <v>12</v>
      </c>
      <c r="E36" s="10">
        <v>19</v>
      </c>
      <c r="F36" s="10">
        <v>81</v>
      </c>
      <c r="G3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3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3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101</v>
      </c>
      <c r="J36" s="10">
        <f>MAX(Y_2012[[#This Row],[sub index SO2]:[sub index PM10]])</f>
        <v>101</v>
      </c>
    </row>
    <row r="37" spans="1:10" x14ac:dyDescent="0.25">
      <c r="A37" s="2" t="s">
        <v>57</v>
      </c>
      <c r="B37" s="2" t="s">
        <v>64</v>
      </c>
      <c r="C37" s="2">
        <v>2012</v>
      </c>
      <c r="D37" s="10">
        <v>14</v>
      </c>
      <c r="E37" s="10">
        <v>40</v>
      </c>
      <c r="F37" s="10">
        <v>268</v>
      </c>
      <c r="G3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3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3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288</v>
      </c>
      <c r="J37" s="10">
        <f>MAX(Y_2012[[#This Row],[sub index SO2]:[sub index PM10]])</f>
        <v>288</v>
      </c>
    </row>
    <row r="38" spans="1:10" x14ac:dyDescent="0.25">
      <c r="A38" s="2" t="s">
        <v>67</v>
      </c>
      <c r="B38" s="2" t="s">
        <v>69</v>
      </c>
      <c r="C38" s="2">
        <v>2012</v>
      </c>
      <c r="D38" s="10">
        <v>8</v>
      </c>
      <c r="E38" s="10">
        <v>20</v>
      </c>
      <c r="F38" s="10">
        <v>0</v>
      </c>
      <c r="G3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3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3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38" s="10">
        <f>MAX(Y_2012[[#This Row],[sub index SO2]:[sub index PM10]])</f>
        <v>25</v>
      </c>
    </row>
    <row r="39" spans="1:10" x14ac:dyDescent="0.25">
      <c r="A39" s="2" t="s">
        <v>70</v>
      </c>
      <c r="B39" s="2" t="s">
        <v>71</v>
      </c>
      <c r="C39" s="2">
        <v>2012</v>
      </c>
      <c r="D39" s="10">
        <v>8</v>
      </c>
      <c r="E39" s="10">
        <v>20</v>
      </c>
      <c r="F39" s="10">
        <v>0</v>
      </c>
      <c r="G3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3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3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39" s="10">
        <f>MAX(Y_2012[[#This Row],[sub index SO2]:[sub index PM10]])</f>
        <v>25</v>
      </c>
    </row>
    <row r="40" spans="1:10" x14ac:dyDescent="0.25">
      <c r="A40" s="2" t="s">
        <v>72</v>
      </c>
      <c r="B40" s="2" t="s">
        <v>72</v>
      </c>
      <c r="C40" s="2">
        <v>2012</v>
      </c>
      <c r="D40" s="10">
        <v>5</v>
      </c>
      <c r="E40" s="10">
        <v>59</v>
      </c>
      <c r="F40" s="10">
        <v>237</v>
      </c>
      <c r="G4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4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73.615384615384613</v>
      </c>
      <c r="I4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257</v>
      </c>
      <c r="J40" s="10">
        <f>MAX(Y_2012[[#This Row],[sub index SO2]:[sub index PM10]])</f>
        <v>257</v>
      </c>
    </row>
    <row r="41" spans="1:10" x14ac:dyDescent="0.25">
      <c r="A41" s="2" t="s">
        <v>75</v>
      </c>
      <c r="B41" s="2" t="s">
        <v>76</v>
      </c>
      <c r="C41" s="2">
        <v>2012</v>
      </c>
      <c r="D41" s="10">
        <v>10</v>
      </c>
      <c r="E41" s="10">
        <v>12</v>
      </c>
      <c r="F41" s="10">
        <v>90</v>
      </c>
      <c r="G4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4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4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110</v>
      </c>
      <c r="J41" s="10">
        <f>MAX(Y_2012[[#This Row],[sub index SO2]:[sub index PM10]])</f>
        <v>110</v>
      </c>
    </row>
    <row r="42" spans="1:10" x14ac:dyDescent="0.25">
      <c r="A42" s="2" t="s">
        <v>75</v>
      </c>
      <c r="B42" s="2" t="s">
        <v>78</v>
      </c>
      <c r="C42" s="2">
        <v>2012</v>
      </c>
      <c r="D42" s="10">
        <v>9</v>
      </c>
      <c r="E42" s="10">
        <v>12</v>
      </c>
      <c r="F42" s="10">
        <v>84</v>
      </c>
      <c r="G4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4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4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104</v>
      </c>
      <c r="J42" s="10">
        <f>MAX(Y_2012[[#This Row],[sub index SO2]:[sub index PM10]])</f>
        <v>104</v>
      </c>
    </row>
    <row r="43" spans="1:10" x14ac:dyDescent="0.25">
      <c r="A43" s="2" t="s">
        <v>75</v>
      </c>
      <c r="B43" s="2" t="s">
        <v>79</v>
      </c>
      <c r="C43" s="2">
        <v>2012</v>
      </c>
      <c r="D43" s="10">
        <v>10</v>
      </c>
      <c r="E43" s="10">
        <v>18</v>
      </c>
      <c r="F43" s="10">
        <v>119</v>
      </c>
      <c r="G4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4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22.5</v>
      </c>
      <c r="I4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139</v>
      </c>
      <c r="J43" s="10">
        <f>MAX(Y_2012[[#This Row],[sub index SO2]:[sub index PM10]])</f>
        <v>139</v>
      </c>
    </row>
    <row r="44" spans="1:10" x14ac:dyDescent="0.25">
      <c r="A44" s="2" t="s">
        <v>75</v>
      </c>
      <c r="B44" s="2" t="s">
        <v>81</v>
      </c>
      <c r="C44" s="2">
        <v>2012</v>
      </c>
      <c r="D44" s="10">
        <v>16</v>
      </c>
      <c r="E44" s="10">
        <v>21</v>
      </c>
      <c r="F44" s="10">
        <v>121</v>
      </c>
      <c r="G4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20</v>
      </c>
      <c r="H4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4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141</v>
      </c>
      <c r="J44" s="10">
        <f>MAX(Y_2012[[#This Row],[sub index SO2]:[sub index PM10]])</f>
        <v>141</v>
      </c>
    </row>
    <row r="45" spans="1:10" x14ac:dyDescent="0.25">
      <c r="A45" s="2" t="s">
        <v>75</v>
      </c>
      <c r="B45" s="2" t="s">
        <v>83</v>
      </c>
      <c r="C45" s="2">
        <v>2012</v>
      </c>
      <c r="D45" s="10">
        <v>0</v>
      </c>
      <c r="E45" s="10">
        <v>0</v>
      </c>
      <c r="F45" s="10">
        <v>0</v>
      </c>
      <c r="G4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4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4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45" s="10">
        <f>MAX(Y_2012[[#This Row],[sub index SO2]:[sub index PM10]])</f>
        <v>0</v>
      </c>
    </row>
    <row r="46" spans="1:10" x14ac:dyDescent="0.25">
      <c r="A46" s="2" t="s">
        <v>75</v>
      </c>
      <c r="B46" s="2" t="s">
        <v>84</v>
      </c>
      <c r="C46" s="2">
        <v>2012</v>
      </c>
      <c r="D46" s="10">
        <v>15</v>
      </c>
      <c r="E46" s="10">
        <v>20</v>
      </c>
      <c r="F46" s="10">
        <v>112</v>
      </c>
      <c r="G4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18.75</v>
      </c>
      <c r="H4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4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132</v>
      </c>
      <c r="J46" s="10">
        <f>MAX(Y_2012[[#This Row],[sub index SO2]:[sub index PM10]])</f>
        <v>132</v>
      </c>
    </row>
    <row r="47" spans="1:10" x14ac:dyDescent="0.25">
      <c r="A47" s="2" t="s">
        <v>75</v>
      </c>
      <c r="B47" s="2" t="s">
        <v>86</v>
      </c>
      <c r="C47" s="2">
        <v>2012</v>
      </c>
      <c r="D47" s="10">
        <v>16</v>
      </c>
      <c r="E47" s="10">
        <v>21</v>
      </c>
      <c r="F47" s="10">
        <v>135</v>
      </c>
      <c r="G4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20</v>
      </c>
      <c r="H4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4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155</v>
      </c>
      <c r="J47" s="10">
        <f>MAX(Y_2012[[#This Row],[sub index SO2]:[sub index PM10]])</f>
        <v>155</v>
      </c>
    </row>
    <row r="48" spans="1:10" x14ac:dyDescent="0.25">
      <c r="A48" s="2" t="s">
        <v>75</v>
      </c>
      <c r="B48" s="2" t="s">
        <v>88</v>
      </c>
      <c r="C48" s="2">
        <v>2012</v>
      </c>
      <c r="D48" s="10">
        <v>9</v>
      </c>
      <c r="E48" s="10">
        <v>16</v>
      </c>
      <c r="F48" s="10">
        <v>63</v>
      </c>
      <c r="G4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4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20</v>
      </c>
      <c r="I4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78.641025641025635</v>
      </c>
      <c r="J48" s="10">
        <f>MAX(Y_2012[[#This Row],[sub index SO2]:[sub index PM10]])</f>
        <v>78.641025641025635</v>
      </c>
    </row>
    <row r="49" spans="1:10" x14ac:dyDescent="0.25">
      <c r="A49" s="2" t="s">
        <v>75</v>
      </c>
      <c r="B49" s="2" t="s">
        <v>89</v>
      </c>
      <c r="C49" s="2">
        <v>2012</v>
      </c>
      <c r="D49" s="10">
        <v>7</v>
      </c>
      <c r="E49" s="10">
        <v>9</v>
      </c>
      <c r="F49" s="10">
        <v>82</v>
      </c>
      <c r="G4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8.75</v>
      </c>
      <c r="H4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4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102</v>
      </c>
      <c r="J49" s="10">
        <f>MAX(Y_2012[[#This Row],[sub index SO2]:[sub index PM10]])</f>
        <v>102</v>
      </c>
    </row>
    <row r="50" spans="1:10" x14ac:dyDescent="0.25">
      <c r="A50" s="2" t="s">
        <v>75</v>
      </c>
      <c r="B50" s="2" t="s">
        <v>90</v>
      </c>
      <c r="C50" s="2">
        <v>2012</v>
      </c>
      <c r="D50" s="10">
        <v>9</v>
      </c>
      <c r="E50" s="10">
        <v>17</v>
      </c>
      <c r="F50" s="10">
        <v>67</v>
      </c>
      <c r="G5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5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21.25</v>
      </c>
      <c r="I5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83.666666666666657</v>
      </c>
      <c r="J50" s="10">
        <f>MAX(Y_2012[[#This Row],[sub index SO2]:[sub index PM10]])</f>
        <v>83.666666666666657</v>
      </c>
    </row>
    <row r="51" spans="1:10" x14ac:dyDescent="0.25">
      <c r="A51" s="2" t="s">
        <v>75</v>
      </c>
      <c r="B51" s="2" t="s">
        <v>91</v>
      </c>
      <c r="C51" s="2">
        <v>2012</v>
      </c>
      <c r="D51" s="10">
        <v>6</v>
      </c>
      <c r="E51" s="10">
        <v>19</v>
      </c>
      <c r="F51" s="10">
        <v>112</v>
      </c>
      <c r="G5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5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5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132</v>
      </c>
      <c r="J51" s="10">
        <f>MAX(Y_2012[[#This Row],[sub index SO2]:[sub index PM10]])</f>
        <v>132</v>
      </c>
    </row>
    <row r="52" spans="1:10" x14ac:dyDescent="0.25">
      <c r="A52" s="2" t="s">
        <v>75</v>
      </c>
      <c r="B52" s="2" t="s">
        <v>93</v>
      </c>
      <c r="C52" s="2">
        <v>2012</v>
      </c>
      <c r="D52" s="10">
        <v>9</v>
      </c>
      <c r="E52" s="10">
        <v>14</v>
      </c>
      <c r="F52" s="10">
        <v>67</v>
      </c>
      <c r="G5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5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5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83.666666666666657</v>
      </c>
      <c r="J52" s="10">
        <f>MAX(Y_2012[[#This Row],[sub index SO2]:[sub index PM10]])</f>
        <v>83.666666666666657</v>
      </c>
    </row>
    <row r="53" spans="1:10" x14ac:dyDescent="0.25">
      <c r="A53" s="2" t="s">
        <v>75</v>
      </c>
      <c r="B53" s="2" t="s">
        <v>94</v>
      </c>
      <c r="C53" s="2">
        <v>2012</v>
      </c>
      <c r="D53" s="10">
        <v>9</v>
      </c>
      <c r="E53" s="10">
        <v>16</v>
      </c>
      <c r="F53" s="10">
        <v>60</v>
      </c>
      <c r="G5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5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20</v>
      </c>
      <c r="I5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74.871794871794876</v>
      </c>
      <c r="J53" s="10">
        <f>MAX(Y_2012[[#This Row],[sub index SO2]:[sub index PM10]])</f>
        <v>74.871794871794876</v>
      </c>
    </row>
    <row r="54" spans="1:10" x14ac:dyDescent="0.25">
      <c r="A54" s="2" t="s">
        <v>75</v>
      </c>
      <c r="B54" s="2" t="s">
        <v>95</v>
      </c>
      <c r="C54" s="2">
        <v>2012</v>
      </c>
      <c r="D54" s="10">
        <v>14</v>
      </c>
      <c r="E54" s="10">
        <v>19</v>
      </c>
      <c r="F54" s="10">
        <v>100</v>
      </c>
      <c r="G5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5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5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120</v>
      </c>
      <c r="J54" s="10">
        <f>MAX(Y_2012[[#This Row],[sub index SO2]:[sub index PM10]])</f>
        <v>120</v>
      </c>
    </row>
    <row r="55" spans="1:10" x14ac:dyDescent="0.25">
      <c r="A55" s="2" t="s">
        <v>75</v>
      </c>
      <c r="B55" s="2" t="s">
        <v>96</v>
      </c>
      <c r="C55" s="2">
        <v>2012</v>
      </c>
      <c r="D55" s="10">
        <v>15</v>
      </c>
      <c r="E55" s="10">
        <v>20</v>
      </c>
      <c r="F55" s="10">
        <v>114</v>
      </c>
      <c r="G5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18.75</v>
      </c>
      <c r="H5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5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134</v>
      </c>
      <c r="J55" s="10">
        <f>MAX(Y_2012[[#This Row],[sub index SO2]:[sub index PM10]])</f>
        <v>134</v>
      </c>
    </row>
    <row r="56" spans="1:10" x14ac:dyDescent="0.25">
      <c r="A56" s="2" t="s">
        <v>75</v>
      </c>
      <c r="B56" s="2" t="s">
        <v>97</v>
      </c>
      <c r="C56" s="2">
        <v>2012</v>
      </c>
      <c r="D56" s="10">
        <v>10</v>
      </c>
      <c r="E56" s="10">
        <v>18</v>
      </c>
      <c r="F56" s="10">
        <v>121</v>
      </c>
      <c r="G5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5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22.5</v>
      </c>
      <c r="I5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141</v>
      </c>
      <c r="J56" s="10">
        <f>MAX(Y_2012[[#This Row],[sub index SO2]:[sub index PM10]])</f>
        <v>141</v>
      </c>
    </row>
    <row r="57" spans="1:10" x14ac:dyDescent="0.25">
      <c r="A57" s="2" t="s">
        <v>75</v>
      </c>
      <c r="B57" s="2" t="s">
        <v>99</v>
      </c>
      <c r="C57" s="2">
        <v>2012</v>
      </c>
      <c r="D57" s="10">
        <v>7</v>
      </c>
      <c r="E57" s="10">
        <v>20</v>
      </c>
      <c r="F57" s="10">
        <v>84</v>
      </c>
      <c r="G5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8.75</v>
      </c>
      <c r="H5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5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104</v>
      </c>
      <c r="J57" s="10">
        <f>MAX(Y_2012[[#This Row],[sub index SO2]:[sub index PM10]])</f>
        <v>104</v>
      </c>
    </row>
    <row r="58" spans="1:10" x14ac:dyDescent="0.25">
      <c r="A58" s="2" t="s">
        <v>100</v>
      </c>
      <c r="B58" s="2" t="s">
        <v>101</v>
      </c>
      <c r="C58" s="2">
        <v>2012</v>
      </c>
      <c r="D58" s="10">
        <v>12</v>
      </c>
      <c r="E58" s="10">
        <v>24</v>
      </c>
      <c r="F58" s="10">
        <v>83</v>
      </c>
      <c r="G5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5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5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103</v>
      </c>
      <c r="J58" s="10">
        <f>MAX(Y_2012[[#This Row],[sub index SO2]:[sub index PM10]])</f>
        <v>103</v>
      </c>
    </row>
    <row r="59" spans="1:10" x14ac:dyDescent="0.25">
      <c r="A59" s="2" t="s">
        <v>100</v>
      </c>
      <c r="B59" s="2" t="s">
        <v>102</v>
      </c>
      <c r="C59" s="2">
        <v>2012</v>
      </c>
      <c r="D59" s="10">
        <v>18</v>
      </c>
      <c r="E59" s="10">
        <v>27</v>
      </c>
      <c r="F59" s="10">
        <v>99</v>
      </c>
      <c r="G5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22.5</v>
      </c>
      <c r="H5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5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119</v>
      </c>
      <c r="J59" s="10">
        <f>MAX(Y_2012[[#This Row],[sub index SO2]:[sub index PM10]])</f>
        <v>119</v>
      </c>
    </row>
    <row r="60" spans="1:10" x14ac:dyDescent="0.25">
      <c r="A60" s="2" t="s">
        <v>100</v>
      </c>
      <c r="B60" s="2" t="s">
        <v>104</v>
      </c>
      <c r="C60" s="2">
        <v>2012</v>
      </c>
      <c r="D60" s="10">
        <v>12</v>
      </c>
      <c r="E60" s="10">
        <v>25</v>
      </c>
      <c r="F60" s="10">
        <v>101</v>
      </c>
      <c r="G6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6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31.25</v>
      </c>
      <c r="I6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121</v>
      </c>
      <c r="J60" s="10">
        <f>MAX(Y_2012[[#This Row],[sub index SO2]:[sub index PM10]])</f>
        <v>121</v>
      </c>
    </row>
    <row r="61" spans="1:10" x14ac:dyDescent="0.25">
      <c r="A61" s="2" t="s">
        <v>100</v>
      </c>
      <c r="B61" s="2" t="s">
        <v>106</v>
      </c>
      <c r="C61" s="2">
        <v>2012</v>
      </c>
      <c r="D61" s="10">
        <v>13</v>
      </c>
      <c r="E61" s="10">
        <v>17</v>
      </c>
      <c r="F61" s="10">
        <v>99</v>
      </c>
      <c r="G6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6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21.25</v>
      </c>
      <c r="I6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119</v>
      </c>
      <c r="J61" s="10">
        <f>MAX(Y_2012[[#This Row],[sub index SO2]:[sub index PM10]])</f>
        <v>119</v>
      </c>
    </row>
    <row r="62" spans="1:10" x14ac:dyDescent="0.25">
      <c r="A62" s="2" t="s">
        <v>100</v>
      </c>
      <c r="B62" s="2" t="s">
        <v>108</v>
      </c>
      <c r="C62" s="2">
        <v>2012</v>
      </c>
      <c r="D62" s="10">
        <v>16</v>
      </c>
      <c r="E62" s="10">
        <v>26</v>
      </c>
      <c r="F62" s="10">
        <v>97</v>
      </c>
      <c r="G6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20</v>
      </c>
      <c r="H6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32.5</v>
      </c>
      <c r="I6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117</v>
      </c>
      <c r="J62" s="10">
        <f>MAX(Y_2012[[#This Row],[sub index SO2]:[sub index PM10]])</f>
        <v>117</v>
      </c>
    </row>
    <row r="63" spans="1:10" x14ac:dyDescent="0.25">
      <c r="A63" s="2" t="s">
        <v>100</v>
      </c>
      <c r="B63" s="2" t="s">
        <v>109</v>
      </c>
      <c r="C63" s="2">
        <v>2012</v>
      </c>
      <c r="D63" s="10">
        <v>16</v>
      </c>
      <c r="E63" s="10">
        <v>33</v>
      </c>
      <c r="F63" s="10">
        <v>102</v>
      </c>
      <c r="G6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20</v>
      </c>
      <c r="H6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41.25</v>
      </c>
      <c r="I6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122</v>
      </c>
      <c r="J63" s="10">
        <f>MAX(Y_2012[[#This Row],[sub index SO2]:[sub index PM10]])</f>
        <v>122</v>
      </c>
    </row>
    <row r="64" spans="1:10" x14ac:dyDescent="0.25">
      <c r="A64" s="2" t="s">
        <v>100</v>
      </c>
      <c r="B64" s="2" t="s">
        <v>111</v>
      </c>
      <c r="C64" s="2">
        <v>2012</v>
      </c>
      <c r="D64" s="10">
        <v>19</v>
      </c>
      <c r="E64" s="10">
        <v>30</v>
      </c>
      <c r="F64" s="10">
        <v>100</v>
      </c>
      <c r="G6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23.75</v>
      </c>
      <c r="H6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37.5</v>
      </c>
      <c r="I6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120</v>
      </c>
      <c r="J64" s="10">
        <f>MAX(Y_2012[[#This Row],[sub index SO2]:[sub index PM10]])</f>
        <v>120</v>
      </c>
    </row>
    <row r="65" spans="1:10" x14ac:dyDescent="0.25">
      <c r="A65" s="2" t="s">
        <v>112</v>
      </c>
      <c r="B65" s="2" t="s">
        <v>113</v>
      </c>
      <c r="C65" s="2">
        <v>2012</v>
      </c>
      <c r="D65" s="10">
        <v>12</v>
      </c>
      <c r="E65" s="10">
        <v>38</v>
      </c>
      <c r="F65" s="10">
        <v>184</v>
      </c>
      <c r="G6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6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47.5</v>
      </c>
      <c r="I6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204</v>
      </c>
      <c r="J65" s="10">
        <f>MAX(Y_2012[[#This Row],[sub index SO2]:[sub index PM10]])</f>
        <v>204</v>
      </c>
    </row>
    <row r="66" spans="1:10" x14ac:dyDescent="0.25">
      <c r="A66" s="2" t="s">
        <v>112</v>
      </c>
      <c r="B66" s="2" t="s">
        <v>116</v>
      </c>
      <c r="C66" s="2">
        <v>2012</v>
      </c>
      <c r="D66" s="10">
        <v>6</v>
      </c>
      <c r="E66" s="10">
        <v>8</v>
      </c>
      <c r="F66" s="10">
        <v>111</v>
      </c>
      <c r="G6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6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</v>
      </c>
      <c r="I6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131</v>
      </c>
      <c r="J66" s="10">
        <f>MAX(Y_2012[[#This Row],[sub index SO2]:[sub index PM10]])</f>
        <v>131</v>
      </c>
    </row>
    <row r="67" spans="1:10" x14ac:dyDescent="0.25">
      <c r="A67" s="2" t="s">
        <v>112</v>
      </c>
      <c r="B67" s="2" t="s">
        <v>118</v>
      </c>
      <c r="C67" s="2">
        <v>2012</v>
      </c>
      <c r="D67" s="10">
        <v>0</v>
      </c>
      <c r="E67" s="10">
        <v>0</v>
      </c>
      <c r="F67" s="10">
        <v>0</v>
      </c>
      <c r="G6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6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6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67" s="10">
        <f>MAX(Y_2012[[#This Row],[sub index SO2]:[sub index PM10]])</f>
        <v>0</v>
      </c>
    </row>
    <row r="68" spans="1:10" x14ac:dyDescent="0.25">
      <c r="A68" s="2" t="s">
        <v>119</v>
      </c>
      <c r="B68" s="2" t="s">
        <v>120</v>
      </c>
      <c r="C68" s="2">
        <v>2012</v>
      </c>
      <c r="D68" s="10">
        <v>2</v>
      </c>
      <c r="E68" s="10">
        <v>23</v>
      </c>
      <c r="F68" s="10">
        <v>99</v>
      </c>
      <c r="G6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6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6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119</v>
      </c>
      <c r="J68" s="10">
        <f>MAX(Y_2012[[#This Row],[sub index SO2]:[sub index PM10]])</f>
        <v>119</v>
      </c>
    </row>
    <row r="69" spans="1:10" x14ac:dyDescent="0.25">
      <c r="A69" s="2" t="s">
        <v>119</v>
      </c>
      <c r="B69" s="2" t="s">
        <v>121</v>
      </c>
      <c r="C69" s="2">
        <v>2012</v>
      </c>
      <c r="D69" s="10">
        <v>2</v>
      </c>
      <c r="E69" s="10">
        <v>12</v>
      </c>
      <c r="F69" s="10">
        <v>97</v>
      </c>
      <c r="G6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6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6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117</v>
      </c>
      <c r="J69" s="10">
        <f>MAX(Y_2012[[#This Row],[sub index SO2]:[sub index PM10]])</f>
        <v>117</v>
      </c>
    </row>
    <row r="70" spans="1:10" x14ac:dyDescent="0.25">
      <c r="A70" s="2" t="s">
        <v>119</v>
      </c>
      <c r="B70" s="2" t="s">
        <v>123</v>
      </c>
      <c r="C70" s="2">
        <v>2012</v>
      </c>
      <c r="D70" s="10">
        <v>0</v>
      </c>
      <c r="E70" s="10">
        <v>0</v>
      </c>
      <c r="F70" s="10">
        <v>0</v>
      </c>
      <c r="G7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7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7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70" s="10">
        <f>MAX(Y_2012[[#This Row],[sub index SO2]:[sub index PM10]])</f>
        <v>0</v>
      </c>
    </row>
    <row r="71" spans="1:10" x14ac:dyDescent="0.25">
      <c r="A71" s="2" t="s">
        <v>119</v>
      </c>
      <c r="B71" s="2" t="s">
        <v>124</v>
      </c>
      <c r="C71" s="2">
        <v>2012</v>
      </c>
      <c r="D71" s="10">
        <v>2</v>
      </c>
      <c r="E71" s="10">
        <v>16</v>
      </c>
      <c r="F71" s="10">
        <v>165</v>
      </c>
      <c r="G7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20</v>
      </c>
      <c r="I7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185</v>
      </c>
      <c r="J71" s="10">
        <f>MAX(Y_2012[[#This Row],[sub index SO2]:[sub index PM10]])</f>
        <v>185</v>
      </c>
    </row>
    <row r="72" spans="1:10" x14ac:dyDescent="0.25">
      <c r="A72" s="2" t="s">
        <v>119</v>
      </c>
      <c r="B72" s="2" t="s">
        <v>126</v>
      </c>
      <c r="C72" s="2">
        <v>2012</v>
      </c>
      <c r="D72" s="10">
        <v>4</v>
      </c>
      <c r="E72" s="10">
        <v>11</v>
      </c>
      <c r="F72" s="10">
        <v>85</v>
      </c>
      <c r="G7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7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7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105</v>
      </c>
      <c r="J72" s="10">
        <f>MAX(Y_2012[[#This Row],[sub index SO2]:[sub index PM10]])</f>
        <v>105</v>
      </c>
    </row>
    <row r="73" spans="1:10" x14ac:dyDescent="0.25">
      <c r="A73" s="2" t="s">
        <v>119</v>
      </c>
      <c r="B73" s="2" t="s">
        <v>128</v>
      </c>
      <c r="C73" s="2">
        <v>2012</v>
      </c>
      <c r="D73" s="10">
        <v>2</v>
      </c>
      <c r="E73" s="10">
        <v>23</v>
      </c>
      <c r="F73" s="10">
        <v>89</v>
      </c>
      <c r="G7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7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109</v>
      </c>
      <c r="J73" s="10">
        <f>MAX(Y_2012[[#This Row],[sub index SO2]:[sub index PM10]])</f>
        <v>109</v>
      </c>
    </row>
    <row r="74" spans="1:10" x14ac:dyDescent="0.25">
      <c r="A74" s="2" t="s">
        <v>119</v>
      </c>
      <c r="B74" s="2" t="s">
        <v>130</v>
      </c>
      <c r="C74" s="2">
        <v>2012</v>
      </c>
      <c r="D74" s="10">
        <v>2</v>
      </c>
      <c r="E74" s="10">
        <v>15</v>
      </c>
      <c r="F74" s="10">
        <v>153</v>
      </c>
      <c r="G7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7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173</v>
      </c>
      <c r="J74" s="10">
        <f>MAX(Y_2012[[#This Row],[sub index SO2]:[sub index PM10]])</f>
        <v>173</v>
      </c>
    </row>
    <row r="75" spans="1:10" x14ac:dyDescent="0.25">
      <c r="A75" s="2" t="s">
        <v>119</v>
      </c>
      <c r="B75" s="2" t="s">
        <v>131</v>
      </c>
      <c r="C75" s="2">
        <v>2012</v>
      </c>
      <c r="D75" s="10">
        <v>2</v>
      </c>
      <c r="E75" s="10">
        <v>8</v>
      </c>
      <c r="F75" s="10">
        <v>79</v>
      </c>
      <c r="G7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</v>
      </c>
      <c r="I7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98.743589743589752</v>
      </c>
      <c r="J75" s="10">
        <f>MAX(Y_2012[[#This Row],[sub index SO2]:[sub index PM10]])</f>
        <v>98.743589743589752</v>
      </c>
    </row>
    <row r="76" spans="1:10" x14ac:dyDescent="0.25">
      <c r="A76" s="2" t="s">
        <v>119</v>
      </c>
      <c r="B76" s="2" t="s">
        <v>132</v>
      </c>
      <c r="C76" s="2">
        <v>2012</v>
      </c>
      <c r="D76" s="10">
        <v>2</v>
      </c>
      <c r="E76" s="10">
        <v>12</v>
      </c>
      <c r="F76" s="10">
        <v>57</v>
      </c>
      <c r="G7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7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71.102564102564102</v>
      </c>
      <c r="J76" s="10">
        <f>MAX(Y_2012[[#This Row],[sub index SO2]:[sub index PM10]])</f>
        <v>71.102564102564102</v>
      </c>
    </row>
    <row r="77" spans="1:10" x14ac:dyDescent="0.25">
      <c r="A77" s="2" t="s">
        <v>119</v>
      </c>
      <c r="B77" s="2" t="s">
        <v>133</v>
      </c>
      <c r="C77" s="2">
        <v>2012</v>
      </c>
      <c r="D77" s="10">
        <v>2</v>
      </c>
      <c r="E77" s="10">
        <v>11</v>
      </c>
      <c r="F77" s="10">
        <v>94</v>
      </c>
      <c r="G7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7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7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114</v>
      </c>
      <c r="J77" s="10">
        <f>MAX(Y_2012[[#This Row],[sub index SO2]:[sub index PM10]])</f>
        <v>114</v>
      </c>
    </row>
    <row r="78" spans="1:10" x14ac:dyDescent="0.25">
      <c r="A78" s="2" t="s">
        <v>119</v>
      </c>
      <c r="B78" s="2" t="s">
        <v>135</v>
      </c>
      <c r="C78" s="2">
        <v>2012</v>
      </c>
      <c r="D78" s="10">
        <v>0</v>
      </c>
      <c r="E78" s="10">
        <v>0</v>
      </c>
      <c r="F78" s="10">
        <v>69</v>
      </c>
      <c r="G7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7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7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86.179487179487182</v>
      </c>
      <c r="J78" s="10">
        <f>MAX(Y_2012[[#This Row],[sub index SO2]:[sub index PM10]])</f>
        <v>86.179487179487182</v>
      </c>
    </row>
    <row r="79" spans="1:10" x14ac:dyDescent="0.25">
      <c r="A79" s="2" t="s">
        <v>136</v>
      </c>
      <c r="B79" s="2" t="s">
        <v>137</v>
      </c>
      <c r="C79" s="2">
        <v>2012</v>
      </c>
      <c r="D79" s="10">
        <v>6</v>
      </c>
      <c r="E79" s="10">
        <v>12</v>
      </c>
      <c r="F79" s="10">
        <v>119</v>
      </c>
      <c r="G7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7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7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139</v>
      </c>
      <c r="J79" s="10">
        <f>MAX(Y_2012[[#This Row],[sub index SO2]:[sub index PM10]])</f>
        <v>139</v>
      </c>
    </row>
    <row r="80" spans="1:10" x14ac:dyDescent="0.25">
      <c r="A80" s="2" t="s">
        <v>139</v>
      </c>
      <c r="B80" s="2" t="s">
        <v>140</v>
      </c>
      <c r="C80" s="2">
        <v>2012</v>
      </c>
      <c r="D80" s="10">
        <v>17</v>
      </c>
      <c r="E80" s="10">
        <v>40</v>
      </c>
      <c r="F80" s="10">
        <v>178</v>
      </c>
      <c r="G8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8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8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198</v>
      </c>
      <c r="J80" s="10">
        <f>MAX(Y_2012[[#This Row],[sub index SO2]:[sub index PM10]])</f>
        <v>198</v>
      </c>
    </row>
    <row r="81" spans="1:10" x14ac:dyDescent="0.25">
      <c r="A81" s="2" t="s">
        <v>139</v>
      </c>
      <c r="B81" s="2" t="s">
        <v>142</v>
      </c>
      <c r="C81" s="2">
        <v>2012</v>
      </c>
      <c r="D81" s="10">
        <v>37</v>
      </c>
      <c r="E81" s="10">
        <v>49</v>
      </c>
      <c r="F81" s="10">
        <v>149</v>
      </c>
      <c r="G8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46.25</v>
      </c>
      <c r="H8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61.051282051282051</v>
      </c>
      <c r="I8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169</v>
      </c>
      <c r="J81" s="10">
        <f>MAX(Y_2012[[#This Row],[sub index SO2]:[sub index PM10]])</f>
        <v>169</v>
      </c>
    </row>
    <row r="82" spans="1:10" x14ac:dyDescent="0.25">
      <c r="A82" s="2" t="s">
        <v>139</v>
      </c>
      <c r="B82" s="2" t="s">
        <v>145</v>
      </c>
      <c r="C82" s="2">
        <v>2012</v>
      </c>
      <c r="D82" s="10">
        <v>17</v>
      </c>
      <c r="E82" s="10">
        <v>40</v>
      </c>
      <c r="F82" s="10">
        <v>212</v>
      </c>
      <c r="G8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8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8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232</v>
      </c>
      <c r="J82" s="10">
        <f>MAX(Y_2012[[#This Row],[sub index SO2]:[sub index PM10]])</f>
        <v>232</v>
      </c>
    </row>
    <row r="83" spans="1:10" x14ac:dyDescent="0.25">
      <c r="A83" s="2" t="s">
        <v>139</v>
      </c>
      <c r="B83" s="2" t="s">
        <v>147</v>
      </c>
      <c r="C83" s="2">
        <v>2012</v>
      </c>
      <c r="D83" s="10">
        <v>18</v>
      </c>
      <c r="E83" s="10">
        <v>35</v>
      </c>
      <c r="F83" s="10">
        <v>202</v>
      </c>
      <c r="G8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22.5</v>
      </c>
      <c r="H8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43.75</v>
      </c>
      <c r="I8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222</v>
      </c>
      <c r="J83" s="10">
        <f>MAX(Y_2012[[#This Row],[sub index SO2]:[sub index PM10]])</f>
        <v>222</v>
      </c>
    </row>
    <row r="84" spans="1:10" x14ac:dyDescent="0.25">
      <c r="A84" s="2" t="s">
        <v>139</v>
      </c>
      <c r="B84" s="2" t="s">
        <v>148</v>
      </c>
      <c r="C84" s="2">
        <v>2012</v>
      </c>
      <c r="D84" s="10">
        <v>39</v>
      </c>
      <c r="E84" s="10">
        <v>51</v>
      </c>
      <c r="F84" s="10">
        <v>160</v>
      </c>
      <c r="G8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48.75</v>
      </c>
      <c r="H8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63.564102564102562</v>
      </c>
      <c r="I8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180</v>
      </c>
      <c r="J84" s="10">
        <f>MAX(Y_2012[[#This Row],[sub index SO2]:[sub index PM10]])</f>
        <v>180</v>
      </c>
    </row>
    <row r="85" spans="1:10" x14ac:dyDescent="0.25">
      <c r="A85" s="2" t="s">
        <v>139</v>
      </c>
      <c r="B85" s="2" t="s">
        <v>149</v>
      </c>
      <c r="C85" s="2">
        <v>2012</v>
      </c>
      <c r="D85" s="10">
        <v>0</v>
      </c>
      <c r="E85" s="10">
        <v>0</v>
      </c>
      <c r="F85" s="10">
        <v>0</v>
      </c>
      <c r="G8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8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8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85" s="10">
        <f>MAX(Y_2012[[#This Row],[sub index SO2]:[sub index PM10]])</f>
        <v>0</v>
      </c>
    </row>
    <row r="86" spans="1:10" x14ac:dyDescent="0.25">
      <c r="A86" s="2" t="s">
        <v>139</v>
      </c>
      <c r="B86" s="2" t="s">
        <v>150</v>
      </c>
      <c r="C86" s="2">
        <v>2012</v>
      </c>
      <c r="D86" s="10">
        <v>17</v>
      </c>
      <c r="E86" s="10">
        <v>40</v>
      </c>
      <c r="F86" s="10">
        <v>170</v>
      </c>
      <c r="G8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8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8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190</v>
      </c>
      <c r="J86" s="10">
        <f>MAX(Y_2012[[#This Row],[sub index SO2]:[sub index PM10]])</f>
        <v>190</v>
      </c>
    </row>
    <row r="87" spans="1:10" x14ac:dyDescent="0.25">
      <c r="A87" s="2" t="s">
        <v>139</v>
      </c>
      <c r="B87" s="2" t="s">
        <v>152</v>
      </c>
      <c r="C87" s="2">
        <v>2012</v>
      </c>
      <c r="D87" s="10">
        <v>19</v>
      </c>
      <c r="E87" s="10">
        <v>27</v>
      </c>
      <c r="F87" s="10">
        <v>153</v>
      </c>
      <c r="G8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23.75</v>
      </c>
      <c r="H8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8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173</v>
      </c>
      <c r="J87" s="10">
        <f>MAX(Y_2012[[#This Row],[sub index SO2]:[sub index PM10]])</f>
        <v>173</v>
      </c>
    </row>
    <row r="88" spans="1:10" x14ac:dyDescent="0.25">
      <c r="A88" s="2" t="s">
        <v>154</v>
      </c>
      <c r="B88" s="2" t="s">
        <v>155</v>
      </c>
      <c r="C88" s="2">
        <v>2012</v>
      </c>
      <c r="D88" s="10">
        <v>0</v>
      </c>
      <c r="E88" s="10">
        <v>0</v>
      </c>
      <c r="F88" s="10">
        <v>0</v>
      </c>
      <c r="G8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8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8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88" s="10">
        <f>MAX(Y_2012[[#This Row],[sub index SO2]:[sub index PM10]])</f>
        <v>0</v>
      </c>
    </row>
    <row r="89" spans="1:10" x14ac:dyDescent="0.25">
      <c r="A89" s="2" t="s">
        <v>154</v>
      </c>
      <c r="B89" s="2" t="s">
        <v>156</v>
      </c>
      <c r="C89" s="2">
        <v>2012</v>
      </c>
      <c r="D89" s="10">
        <v>14</v>
      </c>
      <c r="E89" s="10">
        <v>28</v>
      </c>
      <c r="F89" s="10">
        <v>121</v>
      </c>
      <c r="G8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8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35</v>
      </c>
      <c r="I8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141</v>
      </c>
      <c r="J89" s="10">
        <f>MAX(Y_2012[[#This Row],[sub index SO2]:[sub index PM10]])</f>
        <v>141</v>
      </c>
    </row>
    <row r="90" spans="1:10" x14ac:dyDescent="0.25">
      <c r="A90" s="2" t="s">
        <v>154</v>
      </c>
      <c r="B90" s="2" t="s">
        <v>157</v>
      </c>
      <c r="C90" s="2">
        <v>2012</v>
      </c>
      <c r="D90" s="10">
        <v>2</v>
      </c>
      <c r="E90" s="10">
        <v>19</v>
      </c>
      <c r="F90" s="10">
        <v>72</v>
      </c>
      <c r="G9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9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9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89.948717948717956</v>
      </c>
      <c r="J90" s="10">
        <f>MAX(Y_2012[[#This Row],[sub index SO2]:[sub index PM10]])</f>
        <v>89.948717948717956</v>
      </c>
    </row>
    <row r="91" spans="1:10" x14ac:dyDescent="0.25">
      <c r="A91" s="2" t="s">
        <v>154</v>
      </c>
      <c r="B91" s="2" t="s">
        <v>158</v>
      </c>
      <c r="C91" s="2">
        <v>2012</v>
      </c>
      <c r="D91" s="10">
        <v>0</v>
      </c>
      <c r="E91" s="10">
        <v>0</v>
      </c>
      <c r="F91" s="10">
        <v>0</v>
      </c>
      <c r="G9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9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9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91" s="10">
        <f>MAX(Y_2012[[#This Row],[sub index SO2]:[sub index PM10]])</f>
        <v>0</v>
      </c>
    </row>
    <row r="92" spans="1:10" x14ac:dyDescent="0.25">
      <c r="A92" s="2" t="s">
        <v>154</v>
      </c>
      <c r="B92" s="2" t="s">
        <v>159</v>
      </c>
      <c r="C92" s="2">
        <v>2012</v>
      </c>
      <c r="D92" s="10">
        <v>0</v>
      </c>
      <c r="E92" s="10">
        <v>0</v>
      </c>
      <c r="F92" s="10">
        <v>0</v>
      </c>
      <c r="G9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9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9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92" s="10">
        <f>MAX(Y_2012[[#This Row],[sub index SO2]:[sub index PM10]])</f>
        <v>0</v>
      </c>
    </row>
    <row r="93" spans="1:10" x14ac:dyDescent="0.25">
      <c r="A93" s="2" t="s">
        <v>154</v>
      </c>
      <c r="B93" s="2" t="s">
        <v>160</v>
      </c>
      <c r="C93" s="2">
        <v>2012</v>
      </c>
      <c r="D93" s="10">
        <v>0</v>
      </c>
      <c r="E93" s="10">
        <v>0</v>
      </c>
      <c r="F93" s="10">
        <v>0</v>
      </c>
      <c r="G9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9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9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93" s="10">
        <f>MAX(Y_2012[[#This Row],[sub index SO2]:[sub index PM10]])</f>
        <v>0</v>
      </c>
    </row>
    <row r="94" spans="1:10" x14ac:dyDescent="0.25">
      <c r="A94" s="2" t="s">
        <v>154</v>
      </c>
      <c r="B94" s="2" t="s">
        <v>161</v>
      </c>
      <c r="C94" s="2">
        <v>2012</v>
      </c>
      <c r="D94" s="10">
        <v>5</v>
      </c>
      <c r="E94" s="10">
        <v>10</v>
      </c>
      <c r="F94" s="10">
        <v>75</v>
      </c>
      <c r="G9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9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12.5</v>
      </c>
      <c r="I9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93.717948717948715</v>
      </c>
      <c r="J94" s="10">
        <f>MAX(Y_2012[[#This Row],[sub index SO2]:[sub index PM10]])</f>
        <v>93.717948717948715</v>
      </c>
    </row>
    <row r="95" spans="1:10" x14ac:dyDescent="0.25">
      <c r="A95" s="2" t="s">
        <v>154</v>
      </c>
      <c r="B95" s="2" t="s">
        <v>162</v>
      </c>
      <c r="C95" s="2">
        <v>2012</v>
      </c>
      <c r="D95" s="10">
        <v>3</v>
      </c>
      <c r="E95" s="10">
        <v>11</v>
      </c>
      <c r="F95" s="10">
        <v>65</v>
      </c>
      <c r="G9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9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9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81.15384615384616</v>
      </c>
      <c r="J95" s="10">
        <f>MAX(Y_2012[[#This Row],[sub index SO2]:[sub index PM10]])</f>
        <v>81.15384615384616</v>
      </c>
    </row>
    <row r="96" spans="1:10" x14ac:dyDescent="0.25">
      <c r="A96" s="2" t="s">
        <v>154</v>
      </c>
      <c r="B96" s="2" t="s">
        <v>163</v>
      </c>
      <c r="C96" s="2">
        <v>2012</v>
      </c>
      <c r="D96" s="10">
        <v>5</v>
      </c>
      <c r="E96" s="10">
        <v>17</v>
      </c>
      <c r="F96" s="10">
        <v>36</v>
      </c>
      <c r="G9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9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21.25</v>
      </c>
      <c r="I9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45</v>
      </c>
      <c r="J96" s="10">
        <f>MAX(Y_2012[[#This Row],[sub index SO2]:[sub index PM10]])</f>
        <v>45</v>
      </c>
    </row>
    <row r="97" spans="1:10" x14ac:dyDescent="0.25">
      <c r="A97" s="2" t="s">
        <v>154</v>
      </c>
      <c r="B97" s="2" t="s">
        <v>164</v>
      </c>
      <c r="C97" s="2">
        <v>2012</v>
      </c>
      <c r="D97" s="10">
        <v>5</v>
      </c>
      <c r="E97" s="10">
        <v>14</v>
      </c>
      <c r="F97" s="10">
        <v>77</v>
      </c>
      <c r="G9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9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9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96.230769230769226</v>
      </c>
      <c r="J97" s="10">
        <f>MAX(Y_2012[[#This Row],[sub index SO2]:[sub index PM10]])</f>
        <v>96.230769230769226</v>
      </c>
    </row>
    <row r="98" spans="1:10" x14ac:dyDescent="0.25">
      <c r="A98" s="2" t="s">
        <v>154</v>
      </c>
      <c r="B98" s="2" t="s">
        <v>166</v>
      </c>
      <c r="C98" s="2">
        <v>2012</v>
      </c>
      <c r="D98" s="10">
        <v>0</v>
      </c>
      <c r="E98" s="10">
        <v>0</v>
      </c>
      <c r="F98" s="10">
        <v>0</v>
      </c>
      <c r="G9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9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9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98" s="10">
        <f>MAX(Y_2012[[#This Row],[sub index SO2]:[sub index PM10]])</f>
        <v>0</v>
      </c>
    </row>
    <row r="99" spans="1:10" x14ac:dyDescent="0.25">
      <c r="A99" s="2" t="s">
        <v>154</v>
      </c>
      <c r="B99" s="2" t="s">
        <v>167</v>
      </c>
      <c r="C99" s="2">
        <v>2012</v>
      </c>
      <c r="D99" s="10">
        <v>0</v>
      </c>
      <c r="E99" s="10">
        <v>0</v>
      </c>
      <c r="F99" s="10">
        <v>0</v>
      </c>
      <c r="G9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9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9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99" s="10">
        <f>MAX(Y_2012[[#This Row],[sub index SO2]:[sub index PM10]])</f>
        <v>0</v>
      </c>
    </row>
    <row r="100" spans="1:10" x14ac:dyDescent="0.25">
      <c r="A100" s="2" t="s">
        <v>154</v>
      </c>
      <c r="B100" s="2" t="s">
        <v>168</v>
      </c>
      <c r="C100" s="2">
        <v>2012</v>
      </c>
      <c r="D100" s="10">
        <v>10</v>
      </c>
      <c r="E100" s="10">
        <v>24</v>
      </c>
      <c r="F100" s="10">
        <v>49</v>
      </c>
      <c r="G10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10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10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61.051282051282051</v>
      </c>
      <c r="J100" s="10">
        <f>MAX(Y_2012[[#This Row],[sub index SO2]:[sub index PM10]])</f>
        <v>61.051282051282051</v>
      </c>
    </row>
    <row r="101" spans="1:10" x14ac:dyDescent="0.25">
      <c r="A101" s="2" t="s">
        <v>154</v>
      </c>
      <c r="B101" s="2" t="s">
        <v>169</v>
      </c>
      <c r="C101" s="2">
        <v>2012</v>
      </c>
      <c r="D101" s="10">
        <v>6</v>
      </c>
      <c r="E101" s="10">
        <v>7</v>
      </c>
      <c r="F101" s="10">
        <v>31</v>
      </c>
      <c r="G10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10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8.75</v>
      </c>
      <c r="I10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38.75</v>
      </c>
      <c r="J101" s="10">
        <f>MAX(Y_2012[[#This Row],[sub index SO2]:[sub index PM10]])</f>
        <v>38.75</v>
      </c>
    </row>
    <row r="102" spans="1:10" x14ac:dyDescent="0.25">
      <c r="A102" s="2" t="s">
        <v>154</v>
      </c>
      <c r="B102" s="2" t="s">
        <v>170</v>
      </c>
      <c r="C102" s="2">
        <v>2012</v>
      </c>
      <c r="D102" s="10">
        <v>11</v>
      </c>
      <c r="E102" s="10">
        <v>23</v>
      </c>
      <c r="F102" s="10">
        <v>56</v>
      </c>
      <c r="G10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10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10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69.84615384615384</v>
      </c>
      <c r="J102" s="10">
        <f>MAX(Y_2012[[#This Row],[sub index SO2]:[sub index PM10]])</f>
        <v>69.84615384615384</v>
      </c>
    </row>
    <row r="103" spans="1:10" x14ac:dyDescent="0.25">
      <c r="A103" s="2" t="s">
        <v>154</v>
      </c>
      <c r="B103" s="2" t="s">
        <v>171</v>
      </c>
      <c r="C103" s="2">
        <v>2012</v>
      </c>
      <c r="D103" s="10">
        <v>0</v>
      </c>
      <c r="E103" s="10">
        <v>0</v>
      </c>
      <c r="F103" s="10">
        <v>0</v>
      </c>
      <c r="G10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0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0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03" s="10">
        <f>MAX(Y_2012[[#This Row],[sub index SO2]:[sub index PM10]])</f>
        <v>0</v>
      </c>
    </row>
    <row r="104" spans="1:10" x14ac:dyDescent="0.25">
      <c r="A104" s="2" t="s">
        <v>154</v>
      </c>
      <c r="B104" s="2" t="s">
        <v>172</v>
      </c>
      <c r="C104" s="2">
        <v>2012</v>
      </c>
      <c r="D104" s="10">
        <v>0</v>
      </c>
      <c r="E104" s="10">
        <v>0</v>
      </c>
      <c r="F104" s="10">
        <v>0</v>
      </c>
      <c r="G10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0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0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04" s="10">
        <f>MAX(Y_2012[[#This Row],[sub index SO2]:[sub index PM10]])</f>
        <v>0</v>
      </c>
    </row>
    <row r="105" spans="1:10" x14ac:dyDescent="0.25">
      <c r="A105" s="2" t="s">
        <v>154</v>
      </c>
      <c r="B105" s="2" t="s">
        <v>173</v>
      </c>
      <c r="C105" s="2">
        <v>2012</v>
      </c>
      <c r="D105" s="10">
        <v>0</v>
      </c>
      <c r="E105" s="10">
        <v>0</v>
      </c>
      <c r="F105" s="10">
        <v>0</v>
      </c>
      <c r="G10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0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0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05" s="10">
        <f>MAX(Y_2012[[#This Row],[sub index SO2]:[sub index PM10]])</f>
        <v>0</v>
      </c>
    </row>
    <row r="106" spans="1:10" x14ac:dyDescent="0.25">
      <c r="A106" s="2" t="s">
        <v>174</v>
      </c>
      <c r="B106" s="2" t="s">
        <v>175</v>
      </c>
      <c r="C106" s="2">
        <v>2012</v>
      </c>
      <c r="D106" s="10">
        <v>2</v>
      </c>
      <c r="E106" s="10">
        <v>5</v>
      </c>
      <c r="F106" s="10">
        <v>50</v>
      </c>
      <c r="G10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0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0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62.307692307692307</v>
      </c>
      <c r="J106" s="10">
        <f>MAX(Y_2012[[#This Row],[sub index SO2]:[sub index PM10]])</f>
        <v>62.307692307692307</v>
      </c>
    </row>
    <row r="107" spans="1:10" x14ac:dyDescent="0.25">
      <c r="A107" s="2" t="s">
        <v>174</v>
      </c>
      <c r="B107" s="2" t="s">
        <v>176</v>
      </c>
      <c r="C107" s="2">
        <v>2012</v>
      </c>
      <c r="D107" s="10">
        <v>3</v>
      </c>
      <c r="E107" s="10">
        <v>10</v>
      </c>
      <c r="F107" s="10">
        <v>70</v>
      </c>
      <c r="G10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0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12.5</v>
      </c>
      <c r="I10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87.435897435897431</v>
      </c>
      <c r="J107" s="10">
        <f>MAX(Y_2012[[#This Row],[sub index SO2]:[sub index PM10]])</f>
        <v>87.435897435897431</v>
      </c>
    </row>
    <row r="108" spans="1:10" x14ac:dyDescent="0.25">
      <c r="A108" s="2" t="s">
        <v>174</v>
      </c>
      <c r="B108" s="2" t="s">
        <v>177</v>
      </c>
      <c r="C108" s="2">
        <v>2012</v>
      </c>
      <c r="D108" s="10">
        <v>4</v>
      </c>
      <c r="E108" s="10">
        <v>19</v>
      </c>
      <c r="F108" s="10">
        <v>41</v>
      </c>
      <c r="G10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10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10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51</v>
      </c>
      <c r="J108" s="10">
        <f>MAX(Y_2012[[#This Row],[sub index SO2]:[sub index PM10]])</f>
        <v>51</v>
      </c>
    </row>
    <row r="109" spans="1:10" x14ac:dyDescent="0.25">
      <c r="A109" s="2" t="s">
        <v>174</v>
      </c>
      <c r="B109" s="2" t="s">
        <v>178</v>
      </c>
      <c r="C109" s="2">
        <v>2012</v>
      </c>
      <c r="D109" s="10">
        <v>6</v>
      </c>
      <c r="E109" s="10">
        <v>16</v>
      </c>
      <c r="F109" s="10">
        <v>56</v>
      </c>
      <c r="G10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10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20</v>
      </c>
      <c r="I10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69.84615384615384</v>
      </c>
      <c r="J109" s="10">
        <f>MAX(Y_2012[[#This Row],[sub index SO2]:[sub index PM10]])</f>
        <v>69.84615384615384</v>
      </c>
    </row>
    <row r="110" spans="1:10" x14ac:dyDescent="0.25">
      <c r="A110" s="2" t="s">
        <v>174</v>
      </c>
      <c r="B110" s="2" t="s">
        <v>179</v>
      </c>
      <c r="C110" s="2">
        <v>2012</v>
      </c>
      <c r="D110" s="10">
        <v>2</v>
      </c>
      <c r="E110" s="10">
        <v>8</v>
      </c>
      <c r="F110" s="10">
        <v>56</v>
      </c>
      <c r="G11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1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</v>
      </c>
      <c r="I11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69.84615384615384</v>
      </c>
      <c r="J110" s="10">
        <f>MAX(Y_2012[[#This Row],[sub index SO2]:[sub index PM10]])</f>
        <v>69.84615384615384</v>
      </c>
    </row>
    <row r="111" spans="1:10" x14ac:dyDescent="0.25">
      <c r="A111" s="2" t="s">
        <v>174</v>
      </c>
      <c r="B111" s="2" t="s">
        <v>180</v>
      </c>
      <c r="C111" s="2">
        <v>2012</v>
      </c>
      <c r="D111" s="10">
        <v>2</v>
      </c>
      <c r="E111" s="10">
        <v>5</v>
      </c>
      <c r="F111" s="10">
        <v>36</v>
      </c>
      <c r="G11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1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1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45</v>
      </c>
      <c r="J111" s="10">
        <f>MAX(Y_2012[[#This Row],[sub index SO2]:[sub index PM10]])</f>
        <v>45</v>
      </c>
    </row>
    <row r="112" spans="1:10" x14ac:dyDescent="0.25">
      <c r="A112" s="2" t="s">
        <v>174</v>
      </c>
      <c r="B112" s="2" t="s">
        <v>181</v>
      </c>
      <c r="C112" s="2">
        <v>2012</v>
      </c>
      <c r="D112" s="10">
        <v>3</v>
      </c>
      <c r="E112" s="10">
        <v>7</v>
      </c>
      <c r="F112" s="10">
        <v>37</v>
      </c>
      <c r="G11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1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8.75</v>
      </c>
      <c r="I11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46.25</v>
      </c>
      <c r="J112" s="10">
        <f>MAX(Y_2012[[#This Row],[sub index SO2]:[sub index PM10]])</f>
        <v>46.25</v>
      </c>
    </row>
    <row r="113" spans="1:10" x14ac:dyDescent="0.25">
      <c r="A113" s="2" t="s">
        <v>174</v>
      </c>
      <c r="B113" s="2" t="s">
        <v>182</v>
      </c>
      <c r="C113" s="2">
        <v>2012</v>
      </c>
      <c r="D113" s="10">
        <v>2</v>
      </c>
      <c r="E113" s="10">
        <v>15</v>
      </c>
      <c r="F113" s="10">
        <v>23</v>
      </c>
      <c r="G11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1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11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28.75</v>
      </c>
      <c r="J113" s="10">
        <f>MAX(Y_2012[[#This Row],[sub index SO2]:[sub index PM10]])</f>
        <v>28.75</v>
      </c>
    </row>
    <row r="114" spans="1:10" x14ac:dyDescent="0.25">
      <c r="A114" s="2" t="s">
        <v>174</v>
      </c>
      <c r="B114" s="2" t="s">
        <v>183</v>
      </c>
      <c r="C114" s="2">
        <v>2012</v>
      </c>
      <c r="D114" s="10">
        <v>9</v>
      </c>
      <c r="E114" s="10">
        <v>22</v>
      </c>
      <c r="F114" s="10">
        <v>55</v>
      </c>
      <c r="G11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1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11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68.589743589743591</v>
      </c>
      <c r="J114" s="10">
        <f>MAX(Y_2012[[#This Row],[sub index SO2]:[sub index PM10]])</f>
        <v>68.589743589743591</v>
      </c>
    </row>
    <row r="115" spans="1:10" x14ac:dyDescent="0.25">
      <c r="A115" s="2" t="s">
        <v>174</v>
      </c>
      <c r="B115" s="2" t="s">
        <v>184</v>
      </c>
      <c r="C115" s="2">
        <v>2012</v>
      </c>
      <c r="D115" s="10">
        <v>2</v>
      </c>
      <c r="E115" s="10">
        <v>15</v>
      </c>
      <c r="F115" s="10">
        <v>73</v>
      </c>
      <c r="G11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1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11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91.205128205128204</v>
      </c>
      <c r="J115" s="10">
        <f>MAX(Y_2012[[#This Row],[sub index SO2]:[sub index PM10]])</f>
        <v>91.205128205128204</v>
      </c>
    </row>
    <row r="116" spans="1:10" x14ac:dyDescent="0.25">
      <c r="A116" s="2" t="s">
        <v>174</v>
      </c>
      <c r="B116" s="2" t="s">
        <v>185</v>
      </c>
      <c r="C116" s="2">
        <v>2012</v>
      </c>
      <c r="D116" s="10">
        <v>2</v>
      </c>
      <c r="E116" s="10">
        <v>8</v>
      </c>
      <c r="F116" s="10">
        <v>33</v>
      </c>
      <c r="G11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1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</v>
      </c>
      <c r="I11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41.25</v>
      </c>
      <c r="J116" s="10">
        <f>MAX(Y_2012[[#This Row],[sub index SO2]:[sub index PM10]])</f>
        <v>41.25</v>
      </c>
    </row>
    <row r="117" spans="1:10" x14ac:dyDescent="0.25">
      <c r="A117" s="2" t="s">
        <v>186</v>
      </c>
      <c r="B117" s="2" t="s">
        <v>187</v>
      </c>
      <c r="C117" s="2">
        <v>2012</v>
      </c>
      <c r="D117" s="10">
        <v>3</v>
      </c>
      <c r="E117" s="10">
        <v>21</v>
      </c>
      <c r="F117" s="10">
        <v>173</v>
      </c>
      <c r="G11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1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11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193</v>
      </c>
      <c r="J117" s="10">
        <f>MAX(Y_2012[[#This Row],[sub index SO2]:[sub index PM10]])</f>
        <v>193</v>
      </c>
    </row>
    <row r="118" spans="1:10" x14ac:dyDescent="0.25">
      <c r="A118" s="2" t="s">
        <v>186</v>
      </c>
      <c r="B118" s="2" t="s">
        <v>189</v>
      </c>
      <c r="C118" s="2">
        <v>2012</v>
      </c>
      <c r="D118" s="10">
        <v>18</v>
      </c>
      <c r="E118" s="10">
        <v>23</v>
      </c>
      <c r="F118" s="10">
        <v>92</v>
      </c>
      <c r="G11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22.5</v>
      </c>
      <c r="H11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11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112</v>
      </c>
      <c r="J118" s="10">
        <f>MAX(Y_2012[[#This Row],[sub index SO2]:[sub index PM10]])</f>
        <v>112</v>
      </c>
    </row>
    <row r="119" spans="1:10" x14ac:dyDescent="0.25">
      <c r="A119" s="2" t="s">
        <v>186</v>
      </c>
      <c r="B119" s="2" t="s">
        <v>191</v>
      </c>
      <c r="C119" s="2">
        <v>2012</v>
      </c>
      <c r="D119" s="10">
        <v>13</v>
      </c>
      <c r="E119" s="10">
        <v>27</v>
      </c>
      <c r="F119" s="10">
        <v>329</v>
      </c>
      <c r="G11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11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11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340.93277310924373</v>
      </c>
      <c r="J119" s="10">
        <f>MAX(Y_2012[[#This Row],[sub index SO2]:[sub index PM10]])</f>
        <v>340.93277310924373</v>
      </c>
    </row>
    <row r="120" spans="1:10" x14ac:dyDescent="0.25">
      <c r="A120" s="2" t="s">
        <v>186</v>
      </c>
      <c r="B120" s="2" t="s">
        <v>193</v>
      </c>
      <c r="C120" s="2">
        <v>2012</v>
      </c>
      <c r="D120" s="10">
        <v>12</v>
      </c>
      <c r="E120" s="10">
        <v>20</v>
      </c>
      <c r="F120" s="10">
        <v>143</v>
      </c>
      <c r="G12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12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12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163</v>
      </c>
      <c r="J120" s="10">
        <f>MAX(Y_2012[[#This Row],[sub index SO2]:[sub index PM10]])</f>
        <v>163</v>
      </c>
    </row>
    <row r="121" spans="1:10" x14ac:dyDescent="0.25">
      <c r="A121" s="2" t="s">
        <v>186</v>
      </c>
      <c r="B121" s="2" t="s">
        <v>195</v>
      </c>
      <c r="C121" s="2">
        <v>2012</v>
      </c>
      <c r="D121" s="10">
        <v>2</v>
      </c>
      <c r="E121" s="10">
        <v>24</v>
      </c>
      <c r="F121" s="10">
        <v>75</v>
      </c>
      <c r="G12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2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12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93.717948717948715</v>
      </c>
      <c r="J121" s="10">
        <f>MAX(Y_2012[[#This Row],[sub index SO2]:[sub index PM10]])</f>
        <v>93.717948717948715</v>
      </c>
    </row>
    <row r="122" spans="1:10" x14ac:dyDescent="0.25">
      <c r="A122" s="2" t="s">
        <v>186</v>
      </c>
      <c r="B122" s="2" t="s">
        <v>196</v>
      </c>
      <c r="C122" s="2">
        <v>2012</v>
      </c>
      <c r="D122" s="10">
        <v>26</v>
      </c>
      <c r="E122" s="10">
        <v>27</v>
      </c>
      <c r="F122" s="10">
        <v>103</v>
      </c>
      <c r="G12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32.5</v>
      </c>
      <c r="H12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12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123</v>
      </c>
      <c r="J122" s="10">
        <f>MAX(Y_2012[[#This Row],[sub index SO2]:[sub index PM10]])</f>
        <v>123</v>
      </c>
    </row>
    <row r="123" spans="1:10" x14ac:dyDescent="0.25">
      <c r="A123" s="2" t="s">
        <v>186</v>
      </c>
      <c r="B123" s="2" t="s">
        <v>197</v>
      </c>
      <c r="C123" s="2">
        <v>2012</v>
      </c>
      <c r="D123" s="10">
        <v>3</v>
      </c>
      <c r="E123" s="10">
        <v>13</v>
      </c>
      <c r="F123" s="10">
        <v>120</v>
      </c>
      <c r="G12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2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12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140</v>
      </c>
      <c r="J123" s="10">
        <f>MAX(Y_2012[[#This Row],[sub index SO2]:[sub index PM10]])</f>
        <v>140</v>
      </c>
    </row>
    <row r="124" spans="1:10" x14ac:dyDescent="0.25">
      <c r="A124" s="2" t="s">
        <v>186</v>
      </c>
      <c r="B124" s="2" t="s">
        <v>199</v>
      </c>
      <c r="C124" s="2">
        <v>2012</v>
      </c>
      <c r="D124" s="10">
        <v>0</v>
      </c>
      <c r="E124" s="10">
        <v>0</v>
      </c>
      <c r="F124" s="10">
        <v>0</v>
      </c>
      <c r="G12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2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2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24" s="10">
        <f>MAX(Y_2012[[#This Row],[sub index SO2]:[sub index PM10]])</f>
        <v>0</v>
      </c>
    </row>
    <row r="125" spans="1:10" x14ac:dyDescent="0.25">
      <c r="A125" s="2" t="s">
        <v>186</v>
      </c>
      <c r="B125" s="2" t="s">
        <v>200</v>
      </c>
      <c r="C125" s="2">
        <v>2012</v>
      </c>
      <c r="D125" s="10">
        <v>24</v>
      </c>
      <c r="E125" s="10">
        <v>25</v>
      </c>
      <c r="F125" s="10">
        <v>64</v>
      </c>
      <c r="G12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30</v>
      </c>
      <c r="H12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31.25</v>
      </c>
      <c r="I12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79.897435897435898</v>
      </c>
      <c r="J125" s="10">
        <f>MAX(Y_2012[[#This Row],[sub index SO2]:[sub index PM10]])</f>
        <v>79.897435897435898</v>
      </c>
    </row>
    <row r="126" spans="1:10" x14ac:dyDescent="0.25">
      <c r="A126" s="2" t="s">
        <v>186</v>
      </c>
      <c r="B126" s="2" t="s">
        <v>201</v>
      </c>
      <c r="C126" s="2">
        <v>2012</v>
      </c>
      <c r="D126" s="10">
        <v>12</v>
      </c>
      <c r="E126" s="10">
        <v>13</v>
      </c>
      <c r="F126" s="10">
        <v>80</v>
      </c>
      <c r="G12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12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12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100</v>
      </c>
      <c r="J126" s="10">
        <f>MAX(Y_2012[[#This Row],[sub index SO2]:[sub index PM10]])</f>
        <v>100</v>
      </c>
    </row>
    <row r="127" spans="1:10" x14ac:dyDescent="0.25">
      <c r="A127" s="2" t="s">
        <v>186</v>
      </c>
      <c r="B127" s="2" t="s">
        <v>202</v>
      </c>
      <c r="C127" s="2">
        <v>2012</v>
      </c>
      <c r="D127" s="10">
        <v>0</v>
      </c>
      <c r="E127" s="10">
        <v>0</v>
      </c>
      <c r="F127" s="10">
        <v>0</v>
      </c>
      <c r="G12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2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2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27" s="10">
        <f>MAX(Y_2012[[#This Row],[sub index SO2]:[sub index PM10]])</f>
        <v>0</v>
      </c>
    </row>
    <row r="128" spans="1:10" x14ac:dyDescent="0.25">
      <c r="A128" s="2" t="s">
        <v>186</v>
      </c>
      <c r="B128" s="2" t="s">
        <v>203</v>
      </c>
      <c r="C128" s="2">
        <v>2012</v>
      </c>
      <c r="D128" s="10">
        <v>0</v>
      </c>
      <c r="E128" s="10">
        <v>0</v>
      </c>
      <c r="F128" s="10">
        <v>0</v>
      </c>
      <c r="G12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2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2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28" s="10">
        <f>MAX(Y_2012[[#This Row],[sub index SO2]:[sub index PM10]])</f>
        <v>0</v>
      </c>
    </row>
    <row r="129" spans="1:10" x14ac:dyDescent="0.25">
      <c r="A129" s="2" t="s">
        <v>186</v>
      </c>
      <c r="B129" s="2" t="s">
        <v>204</v>
      </c>
      <c r="C129" s="2">
        <v>2012</v>
      </c>
      <c r="D129" s="10">
        <v>0</v>
      </c>
      <c r="E129" s="10">
        <v>0</v>
      </c>
      <c r="F129" s="10">
        <v>0</v>
      </c>
      <c r="G12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2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2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29" s="10">
        <f>MAX(Y_2012[[#This Row],[sub index SO2]:[sub index PM10]])</f>
        <v>0</v>
      </c>
    </row>
    <row r="130" spans="1:10" x14ac:dyDescent="0.25">
      <c r="A130" s="2" t="s">
        <v>205</v>
      </c>
      <c r="B130" s="2" t="s">
        <v>206</v>
      </c>
      <c r="C130" s="2">
        <v>2012</v>
      </c>
      <c r="D130" s="10">
        <v>9</v>
      </c>
      <c r="E130" s="10">
        <v>10</v>
      </c>
      <c r="F130" s="10">
        <v>139</v>
      </c>
      <c r="G13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3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12.5</v>
      </c>
      <c r="I13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159</v>
      </c>
      <c r="J130" s="10">
        <f>MAX(Y_2012[[#This Row],[sub index SO2]:[sub index PM10]])</f>
        <v>159</v>
      </c>
    </row>
    <row r="131" spans="1:10" x14ac:dyDescent="0.25">
      <c r="A131" s="2" t="s">
        <v>205</v>
      </c>
      <c r="B131" s="2" t="s">
        <v>208</v>
      </c>
      <c r="C131" s="2">
        <v>2012</v>
      </c>
      <c r="D131" s="10">
        <v>11</v>
      </c>
      <c r="E131" s="10">
        <v>13</v>
      </c>
      <c r="F131" s="10">
        <v>100</v>
      </c>
      <c r="G13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13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13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120</v>
      </c>
      <c r="J131" s="10">
        <f>MAX(Y_2012[[#This Row],[sub index SO2]:[sub index PM10]])</f>
        <v>120</v>
      </c>
    </row>
    <row r="132" spans="1:10" x14ac:dyDescent="0.25">
      <c r="A132" s="2" t="s">
        <v>205</v>
      </c>
      <c r="B132" s="2" t="s">
        <v>210</v>
      </c>
      <c r="C132" s="2">
        <v>2012</v>
      </c>
      <c r="D132" s="10">
        <v>9</v>
      </c>
      <c r="E132" s="10">
        <v>32</v>
      </c>
      <c r="F132" s="10">
        <v>80</v>
      </c>
      <c r="G13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3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13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100</v>
      </c>
      <c r="J132" s="10">
        <f>MAX(Y_2012[[#This Row],[sub index SO2]:[sub index PM10]])</f>
        <v>100</v>
      </c>
    </row>
    <row r="133" spans="1:10" x14ac:dyDescent="0.25">
      <c r="A133" s="2" t="s">
        <v>205</v>
      </c>
      <c r="B133" s="2" t="s">
        <v>212</v>
      </c>
      <c r="C133" s="2">
        <v>2012</v>
      </c>
      <c r="D133" s="10">
        <v>6</v>
      </c>
      <c r="E133" s="10">
        <v>86</v>
      </c>
      <c r="F133" s="10">
        <v>124</v>
      </c>
      <c r="G13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13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106</v>
      </c>
      <c r="I13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144</v>
      </c>
      <c r="J133" s="10">
        <f>MAX(Y_2012[[#This Row],[sub index SO2]:[sub index PM10]])</f>
        <v>144</v>
      </c>
    </row>
    <row r="134" spans="1:10" x14ac:dyDescent="0.25">
      <c r="A134" s="2" t="s">
        <v>205</v>
      </c>
      <c r="B134" s="2" t="s">
        <v>214</v>
      </c>
      <c r="C134" s="2">
        <v>2012</v>
      </c>
      <c r="D134" s="10">
        <v>11</v>
      </c>
      <c r="E134" s="10">
        <v>19</v>
      </c>
      <c r="F134" s="10">
        <v>148</v>
      </c>
      <c r="G13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13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13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168</v>
      </c>
      <c r="J134" s="10">
        <f>MAX(Y_2012[[#This Row],[sub index SO2]:[sub index PM10]])</f>
        <v>168</v>
      </c>
    </row>
    <row r="135" spans="1:10" x14ac:dyDescent="0.25">
      <c r="A135" s="2" t="s">
        <v>205</v>
      </c>
      <c r="B135" s="2" t="s">
        <v>215</v>
      </c>
      <c r="C135" s="2">
        <v>2012</v>
      </c>
      <c r="D135" s="10">
        <v>52</v>
      </c>
      <c r="E135" s="10">
        <v>87</v>
      </c>
      <c r="F135" s="10">
        <v>114</v>
      </c>
      <c r="G13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64.820512820512818</v>
      </c>
      <c r="H13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107</v>
      </c>
      <c r="I13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134</v>
      </c>
      <c r="J135" s="10">
        <f>MAX(Y_2012[[#This Row],[sub index SO2]:[sub index PM10]])</f>
        <v>134</v>
      </c>
    </row>
    <row r="136" spans="1:10" x14ac:dyDescent="0.25">
      <c r="A136" s="2" t="s">
        <v>205</v>
      </c>
      <c r="B136" s="2" t="s">
        <v>216</v>
      </c>
      <c r="C136" s="2">
        <v>2012</v>
      </c>
      <c r="D136" s="10">
        <v>19</v>
      </c>
      <c r="E136" s="10">
        <v>44</v>
      </c>
      <c r="F136" s="10">
        <v>130</v>
      </c>
      <c r="G13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23.75</v>
      </c>
      <c r="H13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54.769230769230766</v>
      </c>
      <c r="I13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150</v>
      </c>
      <c r="J136" s="10">
        <f>MAX(Y_2012[[#This Row],[sub index SO2]:[sub index PM10]])</f>
        <v>150</v>
      </c>
    </row>
    <row r="137" spans="1:10" x14ac:dyDescent="0.25">
      <c r="A137" s="2" t="s">
        <v>205</v>
      </c>
      <c r="B137" s="2" t="s">
        <v>218</v>
      </c>
      <c r="C137" s="2">
        <v>2012</v>
      </c>
      <c r="D137" s="10">
        <v>9</v>
      </c>
      <c r="E137" s="10">
        <v>30</v>
      </c>
      <c r="F137" s="10">
        <v>109</v>
      </c>
      <c r="G13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3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37.5</v>
      </c>
      <c r="I13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129</v>
      </c>
      <c r="J137" s="10">
        <f>MAX(Y_2012[[#This Row],[sub index SO2]:[sub index PM10]])</f>
        <v>129</v>
      </c>
    </row>
    <row r="138" spans="1:10" x14ac:dyDescent="0.25">
      <c r="A138" s="2" t="s">
        <v>205</v>
      </c>
      <c r="B138" s="2" t="s">
        <v>220</v>
      </c>
      <c r="C138" s="2">
        <v>2012</v>
      </c>
      <c r="D138" s="10">
        <v>20</v>
      </c>
      <c r="E138" s="10">
        <v>29</v>
      </c>
      <c r="F138" s="10">
        <v>110</v>
      </c>
      <c r="G13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25</v>
      </c>
      <c r="H13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36.25</v>
      </c>
      <c r="I13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130</v>
      </c>
      <c r="J138" s="10">
        <f>MAX(Y_2012[[#This Row],[sub index SO2]:[sub index PM10]])</f>
        <v>130</v>
      </c>
    </row>
    <row r="139" spans="1:10" x14ac:dyDescent="0.25">
      <c r="A139" s="2" t="s">
        <v>205</v>
      </c>
      <c r="B139" s="2" t="s">
        <v>221</v>
      </c>
      <c r="C139" s="2">
        <v>2012</v>
      </c>
      <c r="D139" s="10">
        <v>8</v>
      </c>
      <c r="E139" s="10">
        <v>20</v>
      </c>
      <c r="F139" s="10">
        <v>117</v>
      </c>
      <c r="G13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13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13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137</v>
      </c>
      <c r="J139" s="10">
        <f>MAX(Y_2012[[#This Row],[sub index SO2]:[sub index PM10]])</f>
        <v>137</v>
      </c>
    </row>
    <row r="140" spans="1:10" x14ac:dyDescent="0.25">
      <c r="A140" s="2" t="s">
        <v>205</v>
      </c>
      <c r="B140" s="2" t="s">
        <v>222</v>
      </c>
      <c r="C140" s="2">
        <v>2012</v>
      </c>
      <c r="D140" s="10">
        <v>25</v>
      </c>
      <c r="E140" s="10">
        <v>14</v>
      </c>
      <c r="F140" s="10">
        <v>40</v>
      </c>
      <c r="G14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31.25</v>
      </c>
      <c r="H14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14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50</v>
      </c>
      <c r="J140" s="10">
        <f>MAX(Y_2012[[#This Row],[sub index SO2]:[sub index PM10]])</f>
        <v>50</v>
      </c>
    </row>
    <row r="141" spans="1:10" x14ac:dyDescent="0.25">
      <c r="A141" s="2" t="s">
        <v>205</v>
      </c>
      <c r="B141" s="2" t="s">
        <v>223</v>
      </c>
      <c r="C141" s="2">
        <v>2012</v>
      </c>
      <c r="D141" s="10">
        <v>0</v>
      </c>
      <c r="E141" s="10">
        <v>0</v>
      </c>
      <c r="F141" s="10">
        <v>0</v>
      </c>
      <c r="G14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4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4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41" s="10">
        <f>MAX(Y_2012[[#This Row],[sub index SO2]:[sub index PM10]])</f>
        <v>0</v>
      </c>
    </row>
    <row r="142" spans="1:10" x14ac:dyDescent="0.25">
      <c r="A142" s="2" t="s">
        <v>205</v>
      </c>
      <c r="B142" s="2" t="s">
        <v>225</v>
      </c>
      <c r="C142" s="2">
        <v>2012</v>
      </c>
      <c r="D142" s="10">
        <v>5</v>
      </c>
      <c r="E142" s="10">
        <v>20</v>
      </c>
      <c r="F142" s="10">
        <v>117</v>
      </c>
      <c r="G14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14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14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137</v>
      </c>
      <c r="J142" s="10">
        <f>MAX(Y_2012[[#This Row],[sub index SO2]:[sub index PM10]])</f>
        <v>137</v>
      </c>
    </row>
    <row r="143" spans="1:10" x14ac:dyDescent="0.25">
      <c r="A143" s="2" t="s">
        <v>205</v>
      </c>
      <c r="B143" s="2" t="s">
        <v>227</v>
      </c>
      <c r="C143" s="2">
        <v>2012</v>
      </c>
      <c r="D143" s="10">
        <v>10</v>
      </c>
      <c r="E143" s="10">
        <v>32</v>
      </c>
      <c r="F143" s="10">
        <v>103</v>
      </c>
      <c r="G14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14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14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123</v>
      </c>
      <c r="J143" s="10">
        <f>MAX(Y_2012[[#This Row],[sub index SO2]:[sub index PM10]])</f>
        <v>123</v>
      </c>
    </row>
    <row r="144" spans="1:10" x14ac:dyDescent="0.25">
      <c r="A144" s="2" t="s">
        <v>205</v>
      </c>
      <c r="B144" s="2" t="s">
        <v>228</v>
      </c>
      <c r="C144" s="2">
        <v>2012</v>
      </c>
      <c r="D144" s="10">
        <v>30</v>
      </c>
      <c r="E144" s="10">
        <v>30</v>
      </c>
      <c r="F144" s="10">
        <v>53</v>
      </c>
      <c r="G14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37.5</v>
      </c>
      <c r="H14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37.5</v>
      </c>
      <c r="I14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66.07692307692308</v>
      </c>
      <c r="J144" s="10">
        <f>MAX(Y_2012[[#This Row],[sub index SO2]:[sub index PM10]])</f>
        <v>66.07692307692308</v>
      </c>
    </row>
    <row r="145" spans="1:10" x14ac:dyDescent="0.25">
      <c r="A145" s="2" t="s">
        <v>205</v>
      </c>
      <c r="B145" s="2" t="s">
        <v>229</v>
      </c>
      <c r="C145" s="2">
        <v>2012</v>
      </c>
      <c r="D145" s="10">
        <v>24</v>
      </c>
      <c r="E145" s="10">
        <v>27</v>
      </c>
      <c r="F145" s="10">
        <v>95</v>
      </c>
      <c r="G14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30</v>
      </c>
      <c r="H14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14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115</v>
      </c>
      <c r="J145" s="10">
        <f>MAX(Y_2012[[#This Row],[sub index SO2]:[sub index PM10]])</f>
        <v>115</v>
      </c>
    </row>
    <row r="146" spans="1:10" x14ac:dyDescent="0.25">
      <c r="A146" s="2" t="s">
        <v>205</v>
      </c>
      <c r="B146" s="2" t="s">
        <v>230</v>
      </c>
      <c r="C146" s="2">
        <v>2012</v>
      </c>
      <c r="D146" s="10">
        <v>17</v>
      </c>
      <c r="E146" s="10">
        <v>43</v>
      </c>
      <c r="F146" s="10">
        <v>120</v>
      </c>
      <c r="G14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14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53.512820512820511</v>
      </c>
      <c r="I14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140</v>
      </c>
      <c r="J146" s="10">
        <f>MAX(Y_2012[[#This Row],[sub index SO2]:[sub index PM10]])</f>
        <v>140</v>
      </c>
    </row>
    <row r="147" spans="1:10" x14ac:dyDescent="0.25">
      <c r="A147" s="2" t="s">
        <v>205</v>
      </c>
      <c r="B147" s="2" t="s">
        <v>232</v>
      </c>
      <c r="C147" s="2">
        <v>2012</v>
      </c>
      <c r="D147" s="10">
        <v>0</v>
      </c>
      <c r="E147" s="10">
        <v>0</v>
      </c>
      <c r="F147" s="10">
        <v>0</v>
      </c>
      <c r="G14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4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4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47" s="10">
        <f>MAX(Y_2012[[#This Row],[sub index SO2]:[sub index PM10]])</f>
        <v>0</v>
      </c>
    </row>
    <row r="148" spans="1:10" x14ac:dyDescent="0.25">
      <c r="A148" s="2" t="s">
        <v>205</v>
      </c>
      <c r="B148" s="2" t="s">
        <v>233</v>
      </c>
      <c r="C148" s="2">
        <v>2012</v>
      </c>
      <c r="D148" s="10">
        <v>22</v>
      </c>
      <c r="E148" s="10">
        <v>45</v>
      </c>
      <c r="F148" s="10">
        <v>92</v>
      </c>
      <c r="G14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27.5</v>
      </c>
      <c r="H14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56.025641025641022</v>
      </c>
      <c r="I14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112</v>
      </c>
      <c r="J148" s="10">
        <f>MAX(Y_2012[[#This Row],[sub index SO2]:[sub index PM10]])</f>
        <v>112</v>
      </c>
    </row>
    <row r="149" spans="1:10" x14ac:dyDescent="0.25">
      <c r="A149" s="2" t="s">
        <v>205</v>
      </c>
      <c r="B149" s="2" t="s">
        <v>236</v>
      </c>
      <c r="C149" s="2">
        <v>2012</v>
      </c>
      <c r="D149" s="10">
        <v>0</v>
      </c>
      <c r="E149" s="10">
        <v>0</v>
      </c>
      <c r="F149" s="10">
        <v>0</v>
      </c>
      <c r="G14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4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4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49" s="10">
        <f>MAX(Y_2012[[#This Row],[sub index SO2]:[sub index PM10]])</f>
        <v>0</v>
      </c>
    </row>
    <row r="150" spans="1:10" x14ac:dyDescent="0.25">
      <c r="A150" s="2" t="s">
        <v>205</v>
      </c>
      <c r="B150" s="2" t="s">
        <v>238</v>
      </c>
      <c r="C150" s="2">
        <v>2012</v>
      </c>
      <c r="D150" s="10">
        <v>11</v>
      </c>
      <c r="E150" s="10">
        <v>40</v>
      </c>
      <c r="F150" s="10">
        <v>80</v>
      </c>
      <c r="G15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15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15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100</v>
      </c>
      <c r="J150" s="10">
        <f>MAX(Y_2012[[#This Row],[sub index SO2]:[sub index PM10]])</f>
        <v>100</v>
      </c>
    </row>
    <row r="151" spans="1:10" x14ac:dyDescent="0.25">
      <c r="A151" s="2" t="s">
        <v>205</v>
      </c>
      <c r="B151" s="2" t="s">
        <v>239</v>
      </c>
      <c r="C151" s="2">
        <v>2012</v>
      </c>
      <c r="D151" s="10">
        <v>17</v>
      </c>
      <c r="E151" s="10">
        <v>35</v>
      </c>
      <c r="F151" s="10">
        <v>83</v>
      </c>
      <c r="G15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15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43.75</v>
      </c>
      <c r="I15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103</v>
      </c>
      <c r="J151" s="10">
        <f>MAX(Y_2012[[#This Row],[sub index SO2]:[sub index PM10]])</f>
        <v>103</v>
      </c>
    </row>
    <row r="152" spans="1:10" x14ac:dyDescent="0.25">
      <c r="A152" s="2" t="s">
        <v>205</v>
      </c>
      <c r="B152" s="2" t="s">
        <v>240</v>
      </c>
      <c r="C152" s="2">
        <v>2012</v>
      </c>
      <c r="D152" s="10">
        <v>0</v>
      </c>
      <c r="E152" s="10">
        <v>0</v>
      </c>
      <c r="F152" s="10">
        <v>0</v>
      </c>
      <c r="G15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5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5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52" s="10">
        <f>MAX(Y_2012[[#This Row],[sub index SO2]:[sub index PM10]])</f>
        <v>0</v>
      </c>
    </row>
    <row r="153" spans="1:10" x14ac:dyDescent="0.25">
      <c r="A153" s="2" t="s">
        <v>205</v>
      </c>
      <c r="B153" s="2" t="s">
        <v>241</v>
      </c>
      <c r="C153" s="2">
        <v>2012</v>
      </c>
      <c r="D153" s="10">
        <v>20</v>
      </c>
      <c r="E153" s="10">
        <v>12</v>
      </c>
      <c r="F153" s="10">
        <v>72</v>
      </c>
      <c r="G15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25</v>
      </c>
      <c r="H15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15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89.948717948717956</v>
      </c>
      <c r="J153" s="10">
        <f>MAX(Y_2012[[#This Row],[sub index SO2]:[sub index PM10]])</f>
        <v>89.948717948717956</v>
      </c>
    </row>
    <row r="154" spans="1:10" x14ac:dyDescent="0.25">
      <c r="A154" s="2" t="s">
        <v>205</v>
      </c>
      <c r="B154" s="2" t="s">
        <v>242</v>
      </c>
      <c r="C154" s="2">
        <v>2012</v>
      </c>
      <c r="D154" s="10">
        <v>46</v>
      </c>
      <c r="E154" s="10">
        <v>79</v>
      </c>
      <c r="F154" s="10">
        <v>111</v>
      </c>
      <c r="G15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57.282051282051285</v>
      </c>
      <c r="H15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98.743589743589752</v>
      </c>
      <c r="I15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131</v>
      </c>
      <c r="J154" s="10">
        <f>MAX(Y_2012[[#This Row],[sub index SO2]:[sub index PM10]])</f>
        <v>131</v>
      </c>
    </row>
    <row r="155" spans="1:10" x14ac:dyDescent="0.25">
      <c r="A155" s="2" t="s">
        <v>244</v>
      </c>
      <c r="B155" s="2" t="s">
        <v>245</v>
      </c>
      <c r="C155" s="2">
        <v>2012</v>
      </c>
      <c r="D155" s="10">
        <v>0</v>
      </c>
      <c r="E155" s="10">
        <v>0</v>
      </c>
      <c r="F155" s="10">
        <v>0</v>
      </c>
      <c r="G15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5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5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55" s="10">
        <f>MAX(Y_2012[[#This Row],[sub index SO2]:[sub index PM10]])</f>
        <v>0</v>
      </c>
    </row>
    <row r="156" spans="1:10" x14ac:dyDescent="0.25">
      <c r="A156" s="2" t="s">
        <v>246</v>
      </c>
      <c r="B156" s="2" t="s">
        <v>247</v>
      </c>
      <c r="C156" s="2">
        <v>2012</v>
      </c>
      <c r="D156" s="10">
        <v>35</v>
      </c>
      <c r="E156" s="10">
        <v>20</v>
      </c>
      <c r="F156" s="10">
        <v>138</v>
      </c>
      <c r="G15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43.75</v>
      </c>
      <c r="H15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25</v>
      </c>
      <c r="I15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158</v>
      </c>
      <c r="J156" s="10">
        <f>MAX(Y_2012[[#This Row],[sub index SO2]:[sub index PM10]])</f>
        <v>158</v>
      </c>
    </row>
    <row r="157" spans="1:10" x14ac:dyDescent="0.25">
      <c r="A157" s="2" t="s">
        <v>246</v>
      </c>
      <c r="B157" s="2" t="s">
        <v>249</v>
      </c>
      <c r="C157" s="2">
        <v>2012</v>
      </c>
      <c r="D157" s="10">
        <v>2</v>
      </c>
      <c r="E157" s="10">
        <v>8</v>
      </c>
      <c r="F157" s="10">
        <v>44</v>
      </c>
      <c r="G15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5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10</v>
      </c>
      <c r="I15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54.769230769230766</v>
      </c>
      <c r="J157" s="10">
        <f>MAX(Y_2012[[#This Row],[sub index SO2]:[sub index PM10]])</f>
        <v>54.769230769230766</v>
      </c>
    </row>
    <row r="158" spans="1:10" x14ac:dyDescent="0.25">
      <c r="A158" s="2" t="s">
        <v>246</v>
      </c>
      <c r="B158" s="2" t="s">
        <v>250</v>
      </c>
      <c r="C158" s="2">
        <v>2012</v>
      </c>
      <c r="D158" s="10">
        <v>0</v>
      </c>
      <c r="E158" s="10">
        <v>0</v>
      </c>
      <c r="F158" s="10">
        <v>0</v>
      </c>
      <c r="G15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5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5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58" s="10">
        <f>MAX(Y_2012[[#This Row],[sub index SO2]:[sub index PM10]])</f>
        <v>0</v>
      </c>
    </row>
    <row r="159" spans="1:10" x14ac:dyDescent="0.25">
      <c r="A159" s="2" t="s">
        <v>246</v>
      </c>
      <c r="B159" s="2" t="s">
        <v>251</v>
      </c>
      <c r="C159" s="2">
        <v>2012</v>
      </c>
      <c r="D159" s="10">
        <v>0</v>
      </c>
      <c r="E159" s="10">
        <v>0</v>
      </c>
      <c r="F159" s="10">
        <v>0</v>
      </c>
      <c r="G15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5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5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59" s="10">
        <f>MAX(Y_2012[[#This Row],[sub index SO2]:[sub index PM10]])</f>
        <v>0</v>
      </c>
    </row>
    <row r="160" spans="1:10" x14ac:dyDescent="0.25">
      <c r="A160" s="2" t="s">
        <v>246</v>
      </c>
      <c r="B160" s="2" t="s">
        <v>252</v>
      </c>
      <c r="C160" s="2">
        <v>2012</v>
      </c>
      <c r="D160" s="10">
        <v>2</v>
      </c>
      <c r="E160" s="10">
        <v>11</v>
      </c>
      <c r="F160" s="10">
        <v>65</v>
      </c>
      <c r="G16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16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81.15384615384616</v>
      </c>
      <c r="J160" s="10">
        <f>MAX(Y_2012[[#This Row],[sub index SO2]:[sub index PM10]])</f>
        <v>81.15384615384616</v>
      </c>
    </row>
    <row r="161" spans="1:10" x14ac:dyDescent="0.25">
      <c r="A161" s="2" t="s">
        <v>246</v>
      </c>
      <c r="B161" s="2" t="s">
        <v>253</v>
      </c>
      <c r="C161" s="2">
        <v>2012</v>
      </c>
      <c r="D161" s="10">
        <v>2</v>
      </c>
      <c r="E161" s="10">
        <v>5</v>
      </c>
      <c r="F161" s="10">
        <v>52</v>
      </c>
      <c r="G16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6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64.820512820512818</v>
      </c>
      <c r="J161" s="10">
        <f>MAX(Y_2012[[#This Row],[sub index SO2]:[sub index PM10]])</f>
        <v>64.820512820512818</v>
      </c>
    </row>
    <row r="162" spans="1:10" x14ac:dyDescent="0.25">
      <c r="A162" s="2" t="s">
        <v>246</v>
      </c>
      <c r="B162" s="2" t="s">
        <v>254</v>
      </c>
      <c r="C162" s="2">
        <v>2012</v>
      </c>
      <c r="D162" s="10">
        <v>0</v>
      </c>
      <c r="E162" s="10">
        <v>0</v>
      </c>
      <c r="F162" s="10">
        <v>0</v>
      </c>
      <c r="G16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6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6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62" s="10">
        <f>MAX(Y_2012[[#This Row],[sub index SO2]:[sub index PM10]])</f>
        <v>0</v>
      </c>
    </row>
    <row r="163" spans="1:10" x14ac:dyDescent="0.25">
      <c r="A163" s="2" t="s">
        <v>255</v>
      </c>
      <c r="B163" s="2" t="s">
        <v>256</v>
      </c>
      <c r="C163" s="2">
        <v>2012</v>
      </c>
      <c r="D163" s="10">
        <v>2</v>
      </c>
      <c r="E163" s="10">
        <v>10</v>
      </c>
      <c r="F163" s="10">
        <v>54</v>
      </c>
      <c r="G16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12.5</v>
      </c>
      <c r="I16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67.333333333333329</v>
      </c>
      <c r="J163" s="10">
        <f>MAX(Y_2012[[#This Row],[sub index SO2]:[sub index PM10]])</f>
        <v>67.333333333333329</v>
      </c>
    </row>
    <row r="164" spans="1:10" x14ac:dyDescent="0.25">
      <c r="A164" s="2" t="s">
        <v>255</v>
      </c>
      <c r="B164" s="2" t="s">
        <v>257</v>
      </c>
      <c r="C164" s="2">
        <v>2012</v>
      </c>
      <c r="D164" s="10">
        <v>2</v>
      </c>
      <c r="E164" s="10">
        <v>5</v>
      </c>
      <c r="F164" s="10">
        <v>62</v>
      </c>
      <c r="G16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6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77.384615384615387</v>
      </c>
      <c r="J164" s="10">
        <f>MAX(Y_2012[[#This Row],[sub index SO2]:[sub index PM10]])</f>
        <v>77.384615384615387</v>
      </c>
    </row>
    <row r="165" spans="1:10" x14ac:dyDescent="0.25">
      <c r="A165" s="2" t="s">
        <v>255</v>
      </c>
      <c r="B165" s="2" t="s">
        <v>258</v>
      </c>
      <c r="C165" s="2">
        <v>2012</v>
      </c>
      <c r="D165" s="10">
        <v>2</v>
      </c>
      <c r="E165" s="10">
        <v>5</v>
      </c>
      <c r="F165" s="10">
        <v>57</v>
      </c>
      <c r="G16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6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71.102564102564102</v>
      </c>
      <c r="J165" s="10">
        <f>MAX(Y_2012[[#This Row],[sub index SO2]:[sub index PM10]])</f>
        <v>71.102564102564102</v>
      </c>
    </row>
    <row r="166" spans="1:10" x14ac:dyDescent="0.25">
      <c r="A166" s="2" t="s">
        <v>255</v>
      </c>
      <c r="B166" s="2" t="s">
        <v>259</v>
      </c>
      <c r="C166" s="2">
        <v>2012</v>
      </c>
      <c r="D166" s="10">
        <v>3</v>
      </c>
      <c r="E166" s="10">
        <v>5</v>
      </c>
      <c r="F166" s="10">
        <v>41</v>
      </c>
      <c r="G16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6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6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51</v>
      </c>
      <c r="J166" s="10">
        <f>MAX(Y_2012[[#This Row],[sub index SO2]:[sub index PM10]])</f>
        <v>51</v>
      </c>
    </row>
    <row r="167" spans="1:10" x14ac:dyDescent="0.25">
      <c r="A167" s="2" t="s">
        <v>260</v>
      </c>
      <c r="B167" s="2" t="s">
        <v>261</v>
      </c>
      <c r="C167" s="2">
        <v>2012</v>
      </c>
      <c r="D167" s="10">
        <v>2</v>
      </c>
      <c r="E167" s="10">
        <v>7</v>
      </c>
      <c r="F167" s="10">
        <v>90</v>
      </c>
      <c r="G16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8.75</v>
      </c>
      <c r="I16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110</v>
      </c>
      <c r="J167" s="10">
        <f>MAX(Y_2012[[#This Row],[sub index SO2]:[sub index PM10]])</f>
        <v>110</v>
      </c>
    </row>
    <row r="168" spans="1:10" x14ac:dyDescent="0.25">
      <c r="A168" s="2" t="s">
        <v>260</v>
      </c>
      <c r="B168" s="2" t="s">
        <v>262</v>
      </c>
      <c r="C168" s="2">
        <v>2012</v>
      </c>
      <c r="D168" s="10">
        <v>2</v>
      </c>
      <c r="E168" s="10">
        <v>5</v>
      </c>
      <c r="F168" s="10">
        <v>82</v>
      </c>
      <c r="G16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6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6.25</v>
      </c>
      <c r="I16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102</v>
      </c>
      <c r="J168" s="10">
        <f>MAX(Y_2012[[#This Row],[sub index SO2]:[sub index PM10]])</f>
        <v>102</v>
      </c>
    </row>
    <row r="169" spans="1:10" x14ac:dyDescent="0.25">
      <c r="A169" s="2" t="s">
        <v>263</v>
      </c>
      <c r="B169" s="2" t="s">
        <v>264</v>
      </c>
      <c r="C169" s="2">
        <v>2012</v>
      </c>
      <c r="D169" s="10">
        <v>6</v>
      </c>
      <c r="E169" s="10">
        <v>19</v>
      </c>
      <c r="F169" s="10">
        <v>106</v>
      </c>
      <c r="G16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16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16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126</v>
      </c>
      <c r="J169" s="10">
        <f>MAX(Y_2012[[#This Row],[sub index SO2]:[sub index PM10]])</f>
        <v>126</v>
      </c>
    </row>
    <row r="170" spans="1:10" x14ac:dyDescent="0.25">
      <c r="A170" s="2" t="s">
        <v>263</v>
      </c>
      <c r="B170" s="2" t="s">
        <v>265</v>
      </c>
      <c r="C170" s="2">
        <v>2012</v>
      </c>
      <c r="D170" s="10">
        <v>3</v>
      </c>
      <c r="E170" s="10">
        <v>14</v>
      </c>
      <c r="F170" s="10">
        <v>82</v>
      </c>
      <c r="G17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7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17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102</v>
      </c>
      <c r="J170" s="10">
        <f>MAX(Y_2012[[#This Row],[sub index SO2]:[sub index PM10]])</f>
        <v>102</v>
      </c>
    </row>
    <row r="171" spans="1:10" x14ac:dyDescent="0.25">
      <c r="A171" s="2" t="s">
        <v>263</v>
      </c>
      <c r="B171" s="2" t="s">
        <v>266</v>
      </c>
      <c r="C171" s="2">
        <v>2012</v>
      </c>
      <c r="D171" s="10">
        <v>2</v>
      </c>
      <c r="E171" s="10">
        <v>18</v>
      </c>
      <c r="F171" s="10">
        <v>80</v>
      </c>
      <c r="G17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7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22.5</v>
      </c>
      <c r="I17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100</v>
      </c>
      <c r="J171" s="10">
        <f>MAX(Y_2012[[#This Row],[sub index SO2]:[sub index PM10]])</f>
        <v>100</v>
      </c>
    </row>
    <row r="172" spans="1:10" x14ac:dyDescent="0.25">
      <c r="A172" s="2" t="s">
        <v>263</v>
      </c>
      <c r="B172" s="2" t="s">
        <v>268</v>
      </c>
      <c r="C172" s="2">
        <v>2012</v>
      </c>
      <c r="D172" s="10">
        <v>2</v>
      </c>
      <c r="E172" s="10">
        <v>18</v>
      </c>
      <c r="F172" s="10">
        <v>81</v>
      </c>
      <c r="G17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7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22.5</v>
      </c>
      <c r="I17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101</v>
      </c>
      <c r="J172" s="10">
        <f>MAX(Y_2012[[#This Row],[sub index SO2]:[sub index PM10]])</f>
        <v>101</v>
      </c>
    </row>
    <row r="173" spans="1:10" x14ac:dyDescent="0.25">
      <c r="A173" s="2" t="s">
        <v>263</v>
      </c>
      <c r="B173" s="2" t="s">
        <v>270</v>
      </c>
      <c r="C173" s="2">
        <v>2012</v>
      </c>
      <c r="D173" s="10">
        <v>2</v>
      </c>
      <c r="E173" s="10">
        <v>17</v>
      </c>
      <c r="F173" s="10">
        <v>68</v>
      </c>
      <c r="G17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2.5</v>
      </c>
      <c r="H17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21.25</v>
      </c>
      <c r="I17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84.92307692307692</v>
      </c>
      <c r="J173" s="10">
        <f>MAX(Y_2012[[#This Row],[sub index SO2]:[sub index PM10]])</f>
        <v>84.92307692307692</v>
      </c>
    </row>
    <row r="174" spans="1:10" x14ac:dyDescent="0.25">
      <c r="A174" s="2" t="s">
        <v>263</v>
      </c>
      <c r="B174" s="2" t="s">
        <v>272</v>
      </c>
      <c r="C174" s="2">
        <v>2012</v>
      </c>
      <c r="D174" s="10">
        <v>0</v>
      </c>
      <c r="E174" s="10">
        <v>0</v>
      </c>
      <c r="F174" s="10">
        <v>0</v>
      </c>
      <c r="G17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7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7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74" s="10">
        <f>MAX(Y_2012[[#This Row],[sub index SO2]:[sub index PM10]])</f>
        <v>0</v>
      </c>
    </row>
    <row r="175" spans="1:10" x14ac:dyDescent="0.25">
      <c r="A175" s="2" t="s">
        <v>263</v>
      </c>
      <c r="B175" s="2" t="s">
        <v>273</v>
      </c>
      <c r="C175" s="2">
        <v>2012</v>
      </c>
      <c r="D175" s="10">
        <v>3</v>
      </c>
      <c r="E175" s="10">
        <v>9</v>
      </c>
      <c r="F175" s="10">
        <v>52</v>
      </c>
      <c r="G17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7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11.25</v>
      </c>
      <c r="I17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64.820512820512818</v>
      </c>
      <c r="J175" s="10">
        <f>MAX(Y_2012[[#This Row],[sub index SO2]:[sub index PM10]])</f>
        <v>64.820512820512818</v>
      </c>
    </row>
    <row r="176" spans="1:10" x14ac:dyDescent="0.25">
      <c r="A176" s="2" t="s">
        <v>263</v>
      </c>
      <c r="B176" s="2" t="s">
        <v>274</v>
      </c>
      <c r="C176" s="2">
        <v>2012</v>
      </c>
      <c r="D176" s="10">
        <v>0</v>
      </c>
      <c r="E176" s="10">
        <v>0</v>
      </c>
      <c r="F176" s="10">
        <v>0</v>
      </c>
      <c r="G17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7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7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76" s="10">
        <f>MAX(Y_2012[[#This Row],[sub index SO2]:[sub index PM10]])</f>
        <v>0</v>
      </c>
    </row>
    <row r="177" spans="1:10" x14ac:dyDescent="0.25">
      <c r="A177" s="2" t="s">
        <v>263</v>
      </c>
      <c r="B177" s="2" t="s">
        <v>275</v>
      </c>
      <c r="C177" s="2">
        <v>2012</v>
      </c>
      <c r="D177" s="10">
        <v>0</v>
      </c>
      <c r="E177" s="10">
        <v>0</v>
      </c>
      <c r="F177" s="10">
        <v>0</v>
      </c>
      <c r="G17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7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7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77" s="10">
        <f>MAX(Y_2012[[#This Row],[sub index SO2]:[sub index PM10]])</f>
        <v>0</v>
      </c>
    </row>
    <row r="178" spans="1:10" x14ac:dyDescent="0.25">
      <c r="A178" s="2" t="s">
        <v>263</v>
      </c>
      <c r="B178" s="2" t="s">
        <v>276</v>
      </c>
      <c r="C178" s="2">
        <v>2012</v>
      </c>
      <c r="D178" s="10">
        <v>0</v>
      </c>
      <c r="E178" s="10">
        <v>0</v>
      </c>
      <c r="F178" s="10">
        <v>0</v>
      </c>
      <c r="G17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7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7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78" s="10">
        <f>MAX(Y_2012[[#This Row],[sub index SO2]:[sub index PM10]])</f>
        <v>0</v>
      </c>
    </row>
    <row r="179" spans="1:10" x14ac:dyDescent="0.25">
      <c r="A179" s="2" t="s">
        <v>263</v>
      </c>
      <c r="B179" s="2" t="s">
        <v>277</v>
      </c>
      <c r="C179" s="2">
        <v>2012</v>
      </c>
      <c r="D179" s="10">
        <v>3</v>
      </c>
      <c r="E179" s="10">
        <v>22</v>
      </c>
      <c r="F179" s="10">
        <v>54</v>
      </c>
      <c r="G17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7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17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67.333333333333329</v>
      </c>
      <c r="J179" s="10">
        <f>MAX(Y_2012[[#This Row],[sub index SO2]:[sub index PM10]])</f>
        <v>67.333333333333329</v>
      </c>
    </row>
    <row r="180" spans="1:10" x14ac:dyDescent="0.25">
      <c r="A180" s="2" t="s">
        <v>263</v>
      </c>
      <c r="B180" s="2" t="s">
        <v>278</v>
      </c>
      <c r="C180" s="2">
        <v>2012</v>
      </c>
      <c r="D180" s="10">
        <v>5</v>
      </c>
      <c r="E180" s="10">
        <v>11</v>
      </c>
      <c r="F180" s="10">
        <v>98</v>
      </c>
      <c r="G18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18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18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118</v>
      </c>
      <c r="J180" s="10">
        <f>MAX(Y_2012[[#This Row],[sub index SO2]:[sub index PM10]])</f>
        <v>118</v>
      </c>
    </row>
    <row r="181" spans="1:10" x14ac:dyDescent="0.25">
      <c r="A181" s="2" t="s">
        <v>263</v>
      </c>
      <c r="B181" s="2" t="s">
        <v>279</v>
      </c>
      <c r="C181" s="2">
        <v>2012</v>
      </c>
      <c r="D181" s="10">
        <v>3</v>
      </c>
      <c r="E181" s="10">
        <v>15</v>
      </c>
      <c r="F181" s="10">
        <v>53</v>
      </c>
      <c r="G18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18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18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66.07692307692308</v>
      </c>
      <c r="J181" s="10">
        <f>MAX(Y_2012[[#This Row],[sub index SO2]:[sub index PM10]])</f>
        <v>66.07692307692308</v>
      </c>
    </row>
    <row r="182" spans="1:10" x14ac:dyDescent="0.25">
      <c r="A182" s="2" t="s">
        <v>263</v>
      </c>
      <c r="B182" s="2" t="s">
        <v>280</v>
      </c>
      <c r="C182" s="2">
        <v>2012</v>
      </c>
      <c r="D182" s="10">
        <v>8</v>
      </c>
      <c r="E182" s="10">
        <v>19</v>
      </c>
      <c r="F182" s="10">
        <v>116</v>
      </c>
      <c r="G18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18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18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136</v>
      </c>
      <c r="J182" s="10">
        <f>MAX(Y_2012[[#This Row],[sub index SO2]:[sub index PM10]])</f>
        <v>136</v>
      </c>
    </row>
    <row r="183" spans="1:10" x14ac:dyDescent="0.25">
      <c r="A183" s="2" t="s">
        <v>281</v>
      </c>
      <c r="B183" s="2" t="s">
        <v>281</v>
      </c>
      <c r="C183" s="2">
        <v>2012</v>
      </c>
      <c r="D183" s="10">
        <v>8</v>
      </c>
      <c r="E183" s="10">
        <v>14</v>
      </c>
      <c r="F183" s="10">
        <v>42</v>
      </c>
      <c r="G18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18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18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52.256410256410255</v>
      </c>
      <c r="J183" s="10">
        <f>MAX(Y_2012[[#This Row],[sub index SO2]:[sub index PM10]])</f>
        <v>52.256410256410255</v>
      </c>
    </row>
    <row r="184" spans="1:10" x14ac:dyDescent="0.25">
      <c r="A184" s="2" t="s">
        <v>281</v>
      </c>
      <c r="B184" s="2" t="s">
        <v>282</v>
      </c>
      <c r="C184" s="2">
        <v>2012</v>
      </c>
      <c r="D184" s="10">
        <v>0</v>
      </c>
      <c r="E184" s="10">
        <v>0</v>
      </c>
      <c r="F184" s="10">
        <v>0</v>
      </c>
      <c r="G18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8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8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84" s="10">
        <f>MAX(Y_2012[[#This Row],[sub index SO2]:[sub index PM10]])</f>
        <v>0</v>
      </c>
    </row>
    <row r="185" spans="1:10" x14ac:dyDescent="0.25">
      <c r="A185" s="2" t="s">
        <v>283</v>
      </c>
      <c r="B185" s="2" t="s">
        <v>284</v>
      </c>
      <c r="C185" s="2">
        <v>2012</v>
      </c>
      <c r="D185" s="10">
        <v>15</v>
      </c>
      <c r="E185" s="10">
        <v>39</v>
      </c>
      <c r="F185" s="10">
        <v>202</v>
      </c>
      <c r="G18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18.75</v>
      </c>
      <c r="H18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48.75</v>
      </c>
      <c r="I18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222</v>
      </c>
      <c r="J185" s="10">
        <f>MAX(Y_2012[[#This Row],[sub index SO2]:[sub index PM10]])</f>
        <v>222</v>
      </c>
    </row>
    <row r="186" spans="1:10" x14ac:dyDescent="0.25">
      <c r="A186" s="2" t="s">
        <v>283</v>
      </c>
      <c r="B186" s="2" t="s">
        <v>286</v>
      </c>
      <c r="C186" s="2">
        <v>2012</v>
      </c>
      <c r="D186" s="10">
        <v>0</v>
      </c>
      <c r="E186" s="10">
        <v>0</v>
      </c>
      <c r="F186" s="10">
        <v>0</v>
      </c>
      <c r="G18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8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8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86" s="10">
        <f>MAX(Y_2012[[#This Row],[sub index SO2]:[sub index PM10]])</f>
        <v>0</v>
      </c>
    </row>
    <row r="187" spans="1:10" x14ac:dyDescent="0.25">
      <c r="A187" s="2" t="s">
        <v>283</v>
      </c>
      <c r="B187" s="2" t="s">
        <v>287</v>
      </c>
      <c r="C187" s="2">
        <v>2012</v>
      </c>
      <c r="D187" s="10">
        <v>0</v>
      </c>
      <c r="E187" s="10">
        <v>0</v>
      </c>
      <c r="F187" s="10">
        <v>0</v>
      </c>
      <c r="G18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8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8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87" s="10">
        <f>MAX(Y_2012[[#This Row],[sub index SO2]:[sub index PM10]])</f>
        <v>0</v>
      </c>
    </row>
    <row r="188" spans="1:10" x14ac:dyDescent="0.25">
      <c r="A188" s="2" t="s">
        <v>283</v>
      </c>
      <c r="B188" s="2" t="s">
        <v>288</v>
      </c>
      <c r="C188" s="2">
        <v>2012</v>
      </c>
      <c r="D188" s="10">
        <v>9</v>
      </c>
      <c r="E188" s="10">
        <v>28</v>
      </c>
      <c r="F188" s="10">
        <v>129</v>
      </c>
      <c r="G18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8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35</v>
      </c>
      <c r="I18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149</v>
      </c>
      <c r="J188" s="10">
        <f>MAX(Y_2012[[#This Row],[sub index SO2]:[sub index PM10]])</f>
        <v>149</v>
      </c>
    </row>
    <row r="189" spans="1:10" x14ac:dyDescent="0.25">
      <c r="A189" s="2" t="s">
        <v>283</v>
      </c>
      <c r="B189" s="2" t="s">
        <v>289</v>
      </c>
      <c r="C189" s="2">
        <v>2012</v>
      </c>
      <c r="D189" s="10">
        <v>0</v>
      </c>
      <c r="E189" s="10">
        <v>0</v>
      </c>
      <c r="F189" s="10">
        <v>0</v>
      </c>
      <c r="G18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8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8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89" s="10">
        <f>MAX(Y_2012[[#This Row],[sub index SO2]:[sub index PM10]])</f>
        <v>0</v>
      </c>
    </row>
    <row r="190" spans="1:10" x14ac:dyDescent="0.25">
      <c r="A190" s="2" t="s">
        <v>283</v>
      </c>
      <c r="B190" s="2" t="s">
        <v>290</v>
      </c>
      <c r="C190" s="2">
        <v>2012</v>
      </c>
      <c r="D190" s="10">
        <v>9</v>
      </c>
      <c r="E190" s="10">
        <v>35</v>
      </c>
      <c r="F190" s="10">
        <v>201</v>
      </c>
      <c r="G19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19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43.75</v>
      </c>
      <c r="I19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221</v>
      </c>
      <c r="J190" s="10">
        <f>MAX(Y_2012[[#This Row],[sub index SO2]:[sub index PM10]])</f>
        <v>221</v>
      </c>
    </row>
    <row r="191" spans="1:10" x14ac:dyDescent="0.25">
      <c r="A191" s="2" t="s">
        <v>283</v>
      </c>
      <c r="B191" s="2" t="s">
        <v>292</v>
      </c>
      <c r="C191" s="2">
        <v>2012</v>
      </c>
      <c r="D191" s="10">
        <v>0</v>
      </c>
      <c r="E191" s="10">
        <v>0</v>
      </c>
      <c r="F191" s="10">
        <v>0</v>
      </c>
      <c r="G19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9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9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91" s="10">
        <f>MAX(Y_2012[[#This Row],[sub index SO2]:[sub index PM10]])</f>
        <v>0</v>
      </c>
    </row>
    <row r="192" spans="1:10" x14ac:dyDescent="0.25">
      <c r="A192" s="2" t="s">
        <v>283</v>
      </c>
      <c r="B192" s="2" t="s">
        <v>293</v>
      </c>
      <c r="C192" s="2">
        <v>2012</v>
      </c>
      <c r="D192" s="10">
        <v>13</v>
      </c>
      <c r="E192" s="10">
        <v>26</v>
      </c>
      <c r="F192" s="10">
        <v>136</v>
      </c>
      <c r="G19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19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32.5</v>
      </c>
      <c r="I19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156</v>
      </c>
      <c r="J192" s="10">
        <f>MAX(Y_2012[[#This Row],[sub index SO2]:[sub index PM10]])</f>
        <v>156</v>
      </c>
    </row>
    <row r="193" spans="1:10" x14ac:dyDescent="0.25">
      <c r="A193" s="2" t="s">
        <v>283</v>
      </c>
      <c r="B193" s="2" t="s">
        <v>294</v>
      </c>
      <c r="C193" s="2">
        <v>2012</v>
      </c>
      <c r="D193" s="10">
        <v>10</v>
      </c>
      <c r="E193" s="10">
        <v>26</v>
      </c>
      <c r="F193" s="10">
        <v>213</v>
      </c>
      <c r="G19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19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32.5</v>
      </c>
      <c r="I19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233</v>
      </c>
      <c r="J193" s="10">
        <f>MAX(Y_2012[[#This Row],[sub index SO2]:[sub index PM10]])</f>
        <v>233</v>
      </c>
    </row>
    <row r="194" spans="1:10" x14ac:dyDescent="0.25">
      <c r="A194" s="2" t="s">
        <v>283</v>
      </c>
      <c r="B194" s="2" t="s">
        <v>296</v>
      </c>
      <c r="C194" s="2">
        <v>2012</v>
      </c>
      <c r="D194" s="10">
        <v>11</v>
      </c>
      <c r="E194" s="10">
        <v>27</v>
      </c>
      <c r="F194" s="10">
        <v>228</v>
      </c>
      <c r="G19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19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19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248</v>
      </c>
      <c r="J194" s="10">
        <f>MAX(Y_2012[[#This Row],[sub index SO2]:[sub index PM10]])</f>
        <v>248</v>
      </c>
    </row>
    <row r="195" spans="1:10" x14ac:dyDescent="0.25">
      <c r="A195" s="2" t="s">
        <v>283</v>
      </c>
      <c r="B195" s="2" t="s">
        <v>298</v>
      </c>
      <c r="C195" s="2">
        <v>2012</v>
      </c>
      <c r="D195" s="10">
        <v>7</v>
      </c>
      <c r="E195" s="10">
        <v>19</v>
      </c>
      <c r="F195" s="10">
        <v>89</v>
      </c>
      <c r="G19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8.75</v>
      </c>
      <c r="H19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23.75</v>
      </c>
      <c r="I19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109</v>
      </c>
      <c r="J195" s="10">
        <f>MAX(Y_2012[[#This Row],[sub index SO2]:[sub index PM10]])</f>
        <v>109</v>
      </c>
    </row>
    <row r="196" spans="1:10" x14ac:dyDescent="0.25">
      <c r="A196" s="2" t="s">
        <v>283</v>
      </c>
      <c r="B196" s="2" t="s">
        <v>299</v>
      </c>
      <c r="C196" s="2">
        <v>2012</v>
      </c>
      <c r="D196" s="10">
        <v>7</v>
      </c>
      <c r="E196" s="10">
        <v>12</v>
      </c>
      <c r="F196" s="10">
        <v>68</v>
      </c>
      <c r="G19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8.75</v>
      </c>
      <c r="H19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15</v>
      </c>
      <c r="I19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84.92307692307692</v>
      </c>
      <c r="J196" s="10">
        <f>MAX(Y_2012[[#This Row],[sub index SO2]:[sub index PM10]])</f>
        <v>84.92307692307692</v>
      </c>
    </row>
    <row r="197" spans="1:10" x14ac:dyDescent="0.25">
      <c r="A197" s="2" t="s">
        <v>283</v>
      </c>
      <c r="B197" s="2" t="s">
        <v>301</v>
      </c>
      <c r="C197" s="2">
        <v>2012</v>
      </c>
      <c r="D197" s="10">
        <v>5</v>
      </c>
      <c r="E197" s="10">
        <v>13</v>
      </c>
      <c r="F197" s="10">
        <v>62</v>
      </c>
      <c r="G19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19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16.25</v>
      </c>
      <c r="I19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77.384615384615387</v>
      </c>
      <c r="J197" s="10">
        <f>MAX(Y_2012[[#This Row],[sub index SO2]:[sub index PM10]])</f>
        <v>77.384615384615387</v>
      </c>
    </row>
    <row r="198" spans="1:10" x14ac:dyDescent="0.25">
      <c r="A198" s="2" t="s">
        <v>283</v>
      </c>
      <c r="B198" s="2" t="s">
        <v>303</v>
      </c>
      <c r="C198" s="2">
        <v>2012</v>
      </c>
      <c r="D198" s="10">
        <v>0</v>
      </c>
      <c r="E198" s="10">
        <v>0</v>
      </c>
      <c r="F198" s="10">
        <v>0</v>
      </c>
      <c r="G19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19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19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198" s="10">
        <f>MAX(Y_2012[[#This Row],[sub index SO2]:[sub index PM10]])</f>
        <v>0</v>
      </c>
    </row>
    <row r="199" spans="1:10" x14ac:dyDescent="0.25">
      <c r="A199" s="2" t="s">
        <v>304</v>
      </c>
      <c r="B199" s="2" t="s">
        <v>305</v>
      </c>
      <c r="C199" s="2">
        <v>2012</v>
      </c>
      <c r="D199" s="10">
        <v>10</v>
      </c>
      <c r="E199" s="10">
        <v>22</v>
      </c>
      <c r="F199" s="10">
        <v>151</v>
      </c>
      <c r="G19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19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19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171</v>
      </c>
      <c r="J199" s="10">
        <f>MAX(Y_2012[[#This Row],[sub index SO2]:[sub index PM10]])</f>
        <v>171</v>
      </c>
    </row>
    <row r="200" spans="1:10" x14ac:dyDescent="0.25">
      <c r="A200" s="2" t="s">
        <v>304</v>
      </c>
      <c r="B200" s="2" t="s">
        <v>306</v>
      </c>
      <c r="C200" s="2">
        <v>2012</v>
      </c>
      <c r="D200" s="10">
        <v>9</v>
      </c>
      <c r="E200" s="10">
        <v>52</v>
      </c>
      <c r="F200" s="10">
        <v>187</v>
      </c>
      <c r="G20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20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64.820512820512818</v>
      </c>
      <c r="I20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207</v>
      </c>
      <c r="J200" s="10">
        <f>MAX(Y_2012[[#This Row],[sub index SO2]:[sub index PM10]])</f>
        <v>207</v>
      </c>
    </row>
    <row r="201" spans="1:10" x14ac:dyDescent="0.25">
      <c r="A201" s="2" t="s">
        <v>304</v>
      </c>
      <c r="B201" s="2" t="s">
        <v>308</v>
      </c>
      <c r="C201" s="2">
        <v>2012</v>
      </c>
      <c r="D201" s="10">
        <v>6</v>
      </c>
      <c r="E201" s="10">
        <v>24</v>
      </c>
      <c r="F201" s="10">
        <v>189</v>
      </c>
      <c r="G20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0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20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209</v>
      </c>
      <c r="J201" s="10">
        <f>MAX(Y_2012[[#This Row],[sub index SO2]:[sub index PM10]])</f>
        <v>209</v>
      </c>
    </row>
    <row r="202" spans="1:10" x14ac:dyDescent="0.25">
      <c r="A202" s="2" t="s">
        <v>304</v>
      </c>
      <c r="B202" s="2" t="s">
        <v>310</v>
      </c>
      <c r="C202" s="2">
        <v>2012</v>
      </c>
      <c r="D202" s="10">
        <v>8</v>
      </c>
      <c r="E202" s="10">
        <v>32</v>
      </c>
      <c r="F202" s="10">
        <v>156</v>
      </c>
      <c r="G20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20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20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176</v>
      </c>
      <c r="J202" s="10">
        <f>MAX(Y_2012[[#This Row],[sub index SO2]:[sub index PM10]])</f>
        <v>176</v>
      </c>
    </row>
    <row r="203" spans="1:10" x14ac:dyDescent="0.25">
      <c r="A203" s="2" t="s">
        <v>304</v>
      </c>
      <c r="B203" s="2" t="s">
        <v>312</v>
      </c>
      <c r="C203" s="2">
        <v>2012</v>
      </c>
      <c r="D203" s="10">
        <v>6</v>
      </c>
      <c r="E203" s="10">
        <v>31</v>
      </c>
      <c r="F203" s="10">
        <v>155</v>
      </c>
      <c r="G20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0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38.75</v>
      </c>
      <c r="I20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175</v>
      </c>
      <c r="J203" s="10">
        <f>MAX(Y_2012[[#This Row],[sub index SO2]:[sub index PM10]])</f>
        <v>175</v>
      </c>
    </row>
    <row r="204" spans="1:10" x14ac:dyDescent="0.25">
      <c r="A204" s="2" t="s">
        <v>314</v>
      </c>
      <c r="B204" s="2" t="s">
        <v>315</v>
      </c>
      <c r="C204" s="2">
        <v>2012</v>
      </c>
      <c r="D204" s="10">
        <v>0</v>
      </c>
      <c r="E204" s="10">
        <v>0</v>
      </c>
      <c r="F204" s="10">
        <v>0</v>
      </c>
      <c r="G20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0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0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04" s="10">
        <f>MAX(Y_2012[[#This Row],[sub index SO2]:[sub index PM10]])</f>
        <v>0</v>
      </c>
    </row>
    <row r="205" spans="1:10" x14ac:dyDescent="0.25">
      <c r="A205" s="2" t="s">
        <v>316</v>
      </c>
      <c r="B205" s="2" t="s">
        <v>317</v>
      </c>
      <c r="C205" s="2">
        <v>2012</v>
      </c>
      <c r="D205" s="10">
        <v>12</v>
      </c>
      <c r="E205" s="10">
        <v>21</v>
      </c>
      <c r="F205" s="10">
        <v>57</v>
      </c>
      <c r="G20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20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20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71.102564102564102</v>
      </c>
      <c r="J205" s="10">
        <f>MAX(Y_2012[[#This Row],[sub index SO2]:[sub index PM10]])</f>
        <v>71.102564102564102</v>
      </c>
    </row>
    <row r="206" spans="1:10" x14ac:dyDescent="0.25">
      <c r="A206" s="2" t="s">
        <v>316</v>
      </c>
      <c r="B206" s="2" t="s">
        <v>319</v>
      </c>
      <c r="C206" s="2">
        <v>2012</v>
      </c>
      <c r="D206" s="10">
        <v>3</v>
      </c>
      <c r="E206" s="10">
        <v>27</v>
      </c>
      <c r="F206" s="10">
        <v>68</v>
      </c>
      <c r="G20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20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33.75</v>
      </c>
      <c r="I20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84.92307692307692</v>
      </c>
      <c r="J206" s="10">
        <f>MAX(Y_2012[[#This Row],[sub index SO2]:[sub index PM10]])</f>
        <v>84.92307692307692</v>
      </c>
    </row>
    <row r="207" spans="1:10" x14ac:dyDescent="0.25">
      <c r="A207" s="2" t="s">
        <v>316</v>
      </c>
      <c r="B207" s="2" t="s">
        <v>320</v>
      </c>
      <c r="C207" s="2">
        <v>2012</v>
      </c>
      <c r="D207" s="10">
        <v>0</v>
      </c>
      <c r="E207" s="10">
        <v>0</v>
      </c>
      <c r="F207" s="10">
        <v>0</v>
      </c>
      <c r="G20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0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0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07" s="10">
        <f>MAX(Y_2012[[#This Row],[sub index SO2]:[sub index PM10]])</f>
        <v>0</v>
      </c>
    </row>
    <row r="208" spans="1:10" x14ac:dyDescent="0.25">
      <c r="A208" s="2" t="s">
        <v>316</v>
      </c>
      <c r="B208" s="2" t="s">
        <v>321</v>
      </c>
      <c r="C208" s="2">
        <v>2012</v>
      </c>
      <c r="D208" s="10">
        <v>14</v>
      </c>
      <c r="E208" s="10">
        <v>30</v>
      </c>
      <c r="F208" s="10">
        <v>48</v>
      </c>
      <c r="G20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20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37.5</v>
      </c>
      <c r="I20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59.794871794871796</v>
      </c>
      <c r="J208" s="10">
        <f>MAX(Y_2012[[#This Row],[sub index SO2]:[sub index PM10]])</f>
        <v>59.794871794871796</v>
      </c>
    </row>
    <row r="209" spans="1:10" x14ac:dyDescent="0.25">
      <c r="A209" s="2" t="s">
        <v>316</v>
      </c>
      <c r="B209" s="2" t="s">
        <v>322</v>
      </c>
      <c r="C209" s="2">
        <v>2012</v>
      </c>
      <c r="D209" s="10">
        <v>0</v>
      </c>
      <c r="E209" s="10">
        <v>0</v>
      </c>
      <c r="F209" s="10">
        <v>0</v>
      </c>
      <c r="G20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0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0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09" s="10">
        <f>MAX(Y_2012[[#This Row],[sub index SO2]:[sub index PM10]])</f>
        <v>0</v>
      </c>
    </row>
    <row r="210" spans="1:10" x14ac:dyDescent="0.25">
      <c r="A210" s="2" t="s">
        <v>316</v>
      </c>
      <c r="B210" s="2" t="s">
        <v>323</v>
      </c>
      <c r="C210" s="2">
        <v>2012</v>
      </c>
      <c r="D210" s="10">
        <v>9</v>
      </c>
      <c r="E210" s="10">
        <v>22</v>
      </c>
      <c r="F210" s="10">
        <v>60</v>
      </c>
      <c r="G21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21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21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74.871794871794876</v>
      </c>
      <c r="J210" s="10">
        <f>MAX(Y_2012[[#This Row],[sub index SO2]:[sub index PM10]])</f>
        <v>74.871794871794876</v>
      </c>
    </row>
    <row r="211" spans="1:10" x14ac:dyDescent="0.25">
      <c r="A211" s="2" t="s">
        <v>316</v>
      </c>
      <c r="B211" s="2" t="s">
        <v>324</v>
      </c>
      <c r="C211" s="2">
        <v>2012</v>
      </c>
      <c r="D211" s="10">
        <v>11</v>
      </c>
      <c r="E211" s="10">
        <v>17</v>
      </c>
      <c r="F211" s="10">
        <v>76</v>
      </c>
      <c r="G21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21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21.25</v>
      </c>
      <c r="I21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94.974358974358978</v>
      </c>
      <c r="J211" s="10">
        <f>MAX(Y_2012[[#This Row],[sub index SO2]:[sub index PM10]])</f>
        <v>94.974358974358978</v>
      </c>
    </row>
    <row r="212" spans="1:10" x14ac:dyDescent="0.25">
      <c r="A212" s="2" t="s">
        <v>316</v>
      </c>
      <c r="B212" s="2" t="s">
        <v>325</v>
      </c>
      <c r="C212" s="2">
        <v>2012</v>
      </c>
      <c r="D212" s="10">
        <v>14</v>
      </c>
      <c r="E212" s="10">
        <v>14</v>
      </c>
      <c r="F212" s="10">
        <v>134</v>
      </c>
      <c r="G21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21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17.5</v>
      </c>
      <c r="I21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154</v>
      </c>
      <c r="J212" s="10">
        <f>MAX(Y_2012[[#This Row],[sub index SO2]:[sub index PM10]])</f>
        <v>154</v>
      </c>
    </row>
    <row r="213" spans="1:10" x14ac:dyDescent="0.25">
      <c r="A213" s="2" t="s">
        <v>327</v>
      </c>
      <c r="B213" s="2" t="s">
        <v>328</v>
      </c>
      <c r="C213" s="2">
        <v>2012</v>
      </c>
      <c r="D213" s="10">
        <v>0</v>
      </c>
      <c r="E213" s="10">
        <v>0</v>
      </c>
      <c r="F213" s="10">
        <v>0</v>
      </c>
      <c r="G21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1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1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13" s="10">
        <f>MAX(Y_2012[[#This Row],[sub index SO2]:[sub index PM10]])</f>
        <v>0</v>
      </c>
    </row>
    <row r="214" spans="1:10" x14ac:dyDescent="0.25">
      <c r="A214" s="2" t="s">
        <v>327</v>
      </c>
      <c r="B214" s="2" t="s">
        <v>330</v>
      </c>
      <c r="C214" s="2">
        <v>2012</v>
      </c>
      <c r="D214" s="10">
        <v>4</v>
      </c>
      <c r="E214" s="10">
        <v>28</v>
      </c>
      <c r="F214" s="10">
        <v>79</v>
      </c>
      <c r="G21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21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35</v>
      </c>
      <c r="I21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98.743589743589752</v>
      </c>
      <c r="J214" s="10">
        <f>MAX(Y_2012[[#This Row],[sub index SO2]:[sub index PM10]])</f>
        <v>98.743589743589752</v>
      </c>
    </row>
    <row r="215" spans="1:10" x14ac:dyDescent="0.25">
      <c r="A215" s="2" t="s">
        <v>327</v>
      </c>
      <c r="B215" s="2" t="s">
        <v>331</v>
      </c>
      <c r="C215" s="2">
        <v>2012</v>
      </c>
      <c r="D215" s="10">
        <v>0</v>
      </c>
      <c r="E215" s="10">
        <v>0</v>
      </c>
      <c r="F215" s="10">
        <v>0</v>
      </c>
      <c r="G21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1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1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15" s="10">
        <f>MAX(Y_2012[[#This Row],[sub index SO2]:[sub index PM10]])</f>
        <v>0</v>
      </c>
    </row>
    <row r="216" spans="1:10" x14ac:dyDescent="0.25">
      <c r="A216" s="2" t="s">
        <v>327</v>
      </c>
      <c r="B216" s="2" t="s">
        <v>332</v>
      </c>
      <c r="C216" s="2">
        <v>2012</v>
      </c>
      <c r="D216" s="10">
        <v>5</v>
      </c>
      <c r="E216" s="10">
        <v>11</v>
      </c>
      <c r="F216" s="10">
        <v>63</v>
      </c>
      <c r="G21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21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21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78.641025641025635</v>
      </c>
      <c r="J216" s="10">
        <f>MAX(Y_2012[[#This Row],[sub index SO2]:[sub index PM10]])</f>
        <v>78.641025641025635</v>
      </c>
    </row>
    <row r="217" spans="1:10" x14ac:dyDescent="0.25">
      <c r="A217" s="2" t="s">
        <v>327</v>
      </c>
      <c r="B217" s="2" t="s">
        <v>334</v>
      </c>
      <c r="C217" s="2">
        <v>2012</v>
      </c>
      <c r="D217" s="10">
        <v>0</v>
      </c>
      <c r="E217" s="10">
        <v>0</v>
      </c>
      <c r="F217" s="10">
        <v>0</v>
      </c>
      <c r="G21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1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1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17" s="10">
        <f>MAX(Y_2012[[#This Row],[sub index SO2]:[sub index PM10]])</f>
        <v>0</v>
      </c>
    </row>
    <row r="218" spans="1:10" x14ac:dyDescent="0.25">
      <c r="A218" s="2" t="s">
        <v>327</v>
      </c>
      <c r="B218" s="2" t="s">
        <v>335</v>
      </c>
      <c r="C218" s="2">
        <v>2012</v>
      </c>
      <c r="D218" s="10">
        <v>4</v>
      </c>
      <c r="E218" s="10">
        <v>15</v>
      </c>
      <c r="F218" s="10">
        <v>79</v>
      </c>
      <c r="G21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21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21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98.743589743589752</v>
      </c>
      <c r="J218" s="10">
        <f>MAX(Y_2012[[#This Row],[sub index SO2]:[sub index PM10]])</f>
        <v>98.743589743589752</v>
      </c>
    </row>
    <row r="219" spans="1:10" x14ac:dyDescent="0.25">
      <c r="A219" s="2" t="s">
        <v>327</v>
      </c>
      <c r="B219" s="2" t="s">
        <v>336</v>
      </c>
      <c r="C219" s="2">
        <v>2012</v>
      </c>
      <c r="D219" s="10">
        <v>0</v>
      </c>
      <c r="E219" s="10">
        <v>0</v>
      </c>
      <c r="F219" s="10">
        <v>0</v>
      </c>
      <c r="G21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1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1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19" s="10">
        <f>MAX(Y_2012[[#This Row],[sub index SO2]:[sub index PM10]])</f>
        <v>0</v>
      </c>
    </row>
    <row r="220" spans="1:10" x14ac:dyDescent="0.25">
      <c r="A220" s="2" t="s">
        <v>327</v>
      </c>
      <c r="B220" s="2" t="s">
        <v>337</v>
      </c>
      <c r="C220" s="2">
        <v>2012</v>
      </c>
      <c r="D220" s="10">
        <v>6</v>
      </c>
      <c r="E220" s="10">
        <v>22</v>
      </c>
      <c r="F220" s="10">
        <v>108</v>
      </c>
      <c r="G22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2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27.5</v>
      </c>
      <c r="I22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128</v>
      </c>
      <c r="J220" s="10">
        <f>MAX(Y_2012[[#This Row],[sub index SO2]:[sub index PM10]])</f>
        <v>128</v>
      </c>
    </row>
    <row r="221" spans="1:10" x14ac:dyDescent="0.25">
      <c r="A221" s="2" t="s">
        <v>327</v>
      </c>
      <c r="B221" s="2" t="s">
        <v>338</v>
      </c>
      <c r="C221" s="2">
        <v>2012</v>
      </c>
      <c r="D221" s="10">
        <v>0</v>
      </c>
      <c r="E221" s="10">
        <v>0</v>
      </c>
      <c r="F221" s="10">
        <v>0</v>
      </c>
      <c r="G22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2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2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21" s="10">
        <f>MAX(Y_2012[[#This Row],[sub index SO2]:[sub index PM10]])</f>
        <v>0</v>
      </c>
    </row>
    <row r="222" spans="1:10" x14ac:dyDescent="0.25">
      <c r="A222" s="2" t="s">
        <v>327</v>
      </c>
      <c r="B222" s="2" t="s">
        <v>339</v>
      </c>
      <c r="C222" s="2">
        <v>2012</v>
      </c>
      <c r="D222" s="10">
        <v>6</v>
      </c>
      <c r="E222" s="10">
        <v>11</v>
      </c>
      <c r="F222" s="10">
        <v>82</v>
      </c>
      <c r="G22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7.5</v>
      </c>
      <c r="H22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22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102</v>
      </c>
      <c r="J222" s="10">
        <f>MAX(Y_2012[[#This Row],[sub index SO2]:[sub index PM10]])</f>
        <v>102</v>
      </c>
    </row>
    <row r="223" spans="1:10" x14ac:dyDescent="0.25">
      <c r="A223" s="2" t="s">
        <v>327</v>
      </c>
      <c r="B223" s="2" t="s">
        <v>340</v>
      </c>
      <c r="C223" s="2">
        <v>2012</v>
      </c>
      <c r="D223" s="10">
        <v>0</v>
      </c>
      <c r="E223" s="10">
        <v>0</v>
      </c>
      <c r="F223" s="10">
        <v>0</v>
      </c>
      <c r="G22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2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2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23" s="10">
        <f>MAX(Y_2012[[#This Row],[sub index SO2]:[sub index PM10]])</f>
        <v>0</v>
      </c>
    </row>
    <row r="224" spans="1:10" x14ac:dyDescent="0.25">
      <c r="A224" s="2" t="s">
        <v>327</v>
      </c>
      <c r="B224" s="2" t="s">
        <v>341</v>
      </c>
      <c r="C224" s="2">
        <v>2012</v>
      </c>
      <c r="D224" s="10">
        <v>3</v>
      </c>
      <c r="E224" s="10">
        <v>11</v>
      </c>
      <c r="F224" s="10">
        <v>49</v>
      </c>
      <c r="G22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3.75</v>
      </c>
      <c r="H22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13.75</v>
      </c>
      <c r="I22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61.051282051282051</v>
      </c>
      <c r="J224" s="10">
        <f>MAX(Y_2012[[#This Row],[sub index SO2]:[sub index PM10]])</f>
        <v>61.051282051282051</v>
      </c>
    </row>
    <row r="225" spans="1:10" x14ac:dyDescent="0.25">
      <c r="A225" s="2" t="s">
        <v>343</v>
      </c>
      <c r="B225" s="2" t="s">
        <v>344</v>
      </c>
      <c r="C225" s="2">
        <v>2012</v>
      </c>
      <c r="D225" s="10">
        <v>0</v>
      </c>
      <c r="E225" s="10">
        <v>0</v>
      </c>
      <c r="F225" s="10">
        <v>0</v>
      </c>
      <c r="G22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2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2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25" s="10">
        <f>MAX(Y_2012[[#This Row],[sub index SO2]:[sub index PM10]])</f>
        <v>0</v>
      </c>
    </row>
    <row r="226" spans="1:10" x14ac:dyDescent="0.25">
      <c r="A226" s="2" t="s">
        <v>345</v>
      </c>
      <c r="B226" s="2" t="s">
        <v>346</v>
      </c>
      <c r="C226" s="2">
        <v>2012</v>
      </c>
      <c r="D226" s="10">
        <v>5</v>
      </c>
      <c r="E226" s="10">
        <v>23</v>
      </c>
      <c r="F226" s="10">
        <v>196</v>
      </c>
      <c r="G22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6.25</v>
      </c>
      <c r="H22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22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216</v>
      </c>
      <c r="J226" s="10">
        <f>MAX(Y_2012[[#This Row],[sub index SO2]:[sub index PM10]])</f>
        <v>216</v>
      </c>
    </row>
    <row r="227" spans="1:10" x14ac:dyDescent="0.25">
      <c r="A227" s="2" t="s">
        <v>345</v>
      </c>
      <c r="B227" s="2" t="s">
        <v>348</v>
      </c>
      <c r="C227" s="2">
        <v>2012</v>
      </c>
      <c r="D227" s="10">
        <v>4</v>
      </c>
      <c r="E227" s="10">
        <v>32</v>
      </c>
      <c r="F227" s="10">
        <v>317</v>
      </c>
      <c r="G22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22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22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330.94957983193279</v>
      </c>
      <c r="J227" s="10">
        <f>MAX(Y_2012[[#This Row],[sub index SO2]:[sub index PM10]])</f>
        <v>330.94957983193279</v>
      </c>
    </row>
    <row r="228" spans="1:10" x14ac:dyDescent="0.25">
      <c r="A228" s="2" t="s">
        <v>345</v>
      </c>
      <c r="B228" s="2" t="s">
        <v>350</v>
      </c>
      <c r="C228" s="2">
        <v>2012</v>
      </c>
      <c r="D228" s="10">
        <v>17</v>
      </c>
      <c r="E228" s="10">
        <v>31</v>
      </c>
      <c r="F228" s="10">
        <v>134</v>
      </c>
      <c r="G22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21.25</v>
      </c>
      <c r="H22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38.75</v>
      </c>
      <c r="I22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154</v>
      </c>
      <c r="J228" s="10">
        <f>MAX(Y_2012[[#This Row],[sub index SO2]:[sub index PM10]])</f>
        <v>154</v>
      </c>
    </row>
    <row r="229" spans="1:10" x14ac:dyDescent="0.25">
      <c r="A229" s="2" t="s">
        <v>345</v>
      </c>
      <c r="B229" s="2" t="s">
        <v>352</v>
      </c>
      <c r="C229" s="2">
        <v>2012</v>
      </c>
      <c r="D229" s="10">
        <v>12</v>
      </c>
      <c r="E229" s="10">
        <v>24</v>
      </c>
      <c r="F229" s="10">
        <v>231</v>
      </c>
      <c r="G22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22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22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251</v>
      </c>
      <c r="J229" s="10">
        <f>MAX(Y_2012[[#This Row],[sub index SO2]:[sub index PM10]])</f>
        <v>251</v>
      </c>
    </row>
    <row r="230" spans="1:10" x14ac:dyDescent="0.25">
      <c r="A230" s="2" t="s">
        <v>345</v>
      </c>
      <c r="B230" s="2" t="s">
        <v>355</v>
      </c>
      <c r="C230" s="2">
        <v>2012</v>
      </c>
      <c r="D230" s="10">
        <v>12</v>
      </c>
      <c r="E230" s="10">
        <v>31</v>
      </c>
      <c r="F230" s="10">
        <v>212</v>
      </c>
      <c r="G23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23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38.75</v>
      </c>
      <c r="I23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232</v>
      </c>
      <c r="J230" s="10">
        <f>MAX(Y_2012[[#This Row],[sub index SO2]:[sub index PM10]])</f>
        <v>232</v>
      </c>
    </row>
    <row r="231" spans="1:10" x14ac:dyDescent="0.25">
      <c r="A231" s="2" t="s">
        <v>345</v>
      </c>
      <c r="B231" s="2" t="s">
        <v>358</v>
      </c>
      <c r="C231" s="2">
        <v>2012</v>
      </c>
      <c r="D231" s="10">
        <v>19</v>
      </c>
      <c r="E231" s="10">
        <v>29</v>
      </c>
      <c r="F231" s="10">
        <v>158</v>
      </c>
      <c r="G23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23.75</v>
      </c>
      <c r="H23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36.25</v>
      </c>
      <c r="I23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178</v>
      </c>
      <c r="J231" s="10">
        <f>MAX(Y_2012[[#This Row],[sub index SO2]:[sub index PM10]])</f>
        <v>178</v>
      </c>
    </row>
    <row r="232" spans="1:10" x14ac:dyDescent="0.25">
      <c r="A232" s="2" t="s">
        <v>345</v>
      </c>
      <c r="B232" s="2" t="s">
        <v>359</v>
      </c>
      <c r="C232" s="2">
        <v>2012</v>
      </c>
      <c r="D232" s="10">
        <v>30</v>
      </c>
      <c r="E232" s="10">
        <v>34</v>
      </c>
      <c r="F232" s="10">
        <v>248</v>
      </c>
      <c r="G23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37.5</v>
      </c>
      <c r="H23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42.5</v>
      </c>
      <c r="I23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268</v>
      </c>
      <c r="J232" s="10">
        <f>MAX(Y_2012[[#This Row],[sub index SO2]:[sub index PM10]])</f>
        <v>268</v>
      </c>
    </row>
    <row r="233" spans="1:10" x14ac:dyDescent="0.25">
      <c r="A233" s="2" t="s">
        <v>345</v>
      </c>
      <c r="B233" s="2" t="s">
        <v>361</v>
      </c>
      <c r="C233" s="2">
        <v>2012</v>
      </c>
      <c r="D233" s="10">
        <v>18</v>
      </c>
      <c r="E233" s="10">
        <v>35</v>
      </c>
      <c r="F233" s="10">
        <v>123</v>
      </c>
      <c r="G23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22.5</v>
      </c>
      <c r="H23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43.75</v>
      </c>
      <c r="I23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143</v>
      </c>
      <c r="J233" s="10">
        <f>MAX(Y_2012[[#This Row],[sub index SO2]:[sub index PM10]])</f>
        <v>143</v>
      </c>
    </row>
    <row r="234" spans="1:10" x14ac:dyDescent="0.25">
      <c r="A234" s="2" t="s">
        <v>345</v>
      </c>
      <c r="B234" s="2" t="s">
        <v>362</v>
      </c>
      <c r="C234" s="2">
        <v>2012</v>
      </c>
      <c r="D234" s="10">
        <v>8</v>
      </c>
      <c r="E234" s="10">
        <v>21</v>
      </c>
      <c r="F234" s="10">
        <v>110</v>
      </c>
      <c r="G23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23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23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130</v>
      </c>
      <c r="J234" s="10">
        <f>MAX(Y_2012[[#This Row],[sub index SO2]:[sub index PM10]])</f>
        <v>130</v>
      </c>
    </row>
    <row r="235" spans="1:10" x14ac:dyDescent="0.25">
      <c r="A235" s="2" t="s">
        <v>345</v>
      </c>
      <c r="B235" s="2" t="s">
        <v>363</v>
      </c>
      <c r="C235" s="2">
        <v>2012</v>
      </c>
      <c r="D235" s="10">
        <v>8</v>
      </c>
      <c r="E235" s="10">
        <v>34</v>
      </c>
      <c r="F235" s="10">
        <v>215</v>
      </c>
      <c r="G23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23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42.5</v>
      </c>
      <c r="I23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235</v>
      </c>
      <c r="J235" s="10">
        <f>MAX(Y_2012[[#This Row],[sub index SO2]:[sub index PM10]])</f>
        <v>235</v>
      </c>
    </row>
    <row r="236" spans="1:10" x14ac:dyDescent="0.25">
      <c r="A236" s="2" t="s">
        <v>345</v>
      </c>
      <c r="B236" s="2" t="s">
        <v>364</v>
      </c>
      <c r="C236" s="2">
        <v>2012</v>
      </c>
      <c r="D236" s="10">
        <v>25</v>
      </c>
      <c r="E236" s="10">
        <v>25</v>
      </c>
      <c r="F236" s="10">
        <v>168</v>
      </c>
      <c r="G23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31.25</v>
      </c>
      <c r="H23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31.25</v>
      </c>
      <c r="I23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188</v>
      </c>
      <c r="J236" s="10">
        <f>MAX(Y_2012[[#This Row],[sub index SO2]:[sub index PM10]])</f>
        <v>188</v>
      </c>
    </row>
    <row r="237" spans="1:10" x14ac:dyDescent="0.25">
      <c r="A237" s="2" t="s">
        <v>345</v>
      </c>
      <c r="B237" s="2" t="s">
        <v>366</v>
      </c>
      <c r="C237" s="2">
        <v>2012</v>
      </c>
      <c r="D237" s="10">
        <v>8</v>
      </c>
      <c r="E237" s="10">
        <v>32</v>
      </c>
      <c r="F237" s="10">
        <v>211</v>
      </c>
      <c r="G23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23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23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231</v>
      </c>
      <c r="J237" s="10">
        <f>MAX(Y_2012[[#This Row],[sub index SO2]:[sub index PM10]])</f>
        <v>231</v>
      </c>
    </row>
    <row r="238" spans="1:10" x14ac:dyDescent="0.25">
      <c r="A238" s="2" t="s">
        <v>345</v>
      </c>
      <c r="B238" s="2" t="s">
        <v>368</v>
      </c>
      <c r="C238" s="2">
        <v>2012</v>
      </c>
      <c r="D238" s="10">
        <v>23</v>
      </c>
      <c r="E238" s="10">
        <v>29</v>
      </c>
      <c r="F238" s="10">
        <v>208</v>
      </c>
      <c r="G23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28.75</v>
      </c>
      <c r="H23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36.25</v>
      </c>
      <c r="I23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228</v>
      </c>
      <c r="J238" s="10">
        <f>MAX(Y_2012[[#This Row],[sub index SO2]:[sub index PM10]])</f>
        <v>228</v>
      </c>
    </row>
    <row r="239" spans="1:10" x14ac:dyDescent="0.25">
      <c r="A239" s="2" t="s">
        <v>345</v>
      </c>
      <c r="B239" s="2" t="s">
        <v>369</v>
      </c>
      <c r="C239" s="2">
        <v>2012</v>
      </c>
      <c r="D239" s="10">
        <v>4</v>
      </c>
      <c r="E239" s="10">
        <v>43</v>
      </c>
      <c r="F239" s="10">
        <v>129</v>
      </c>
      <c r="G23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5</v>
      </c>
      <c r="H23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53.512820512820511</v>
      </c>
      <c r="I23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149</v>
      </c>
      <c r="J239" s="10">
        <f>MAX(Y_2012[[#This Row],[sub index SO2]:[sub index PM10]])</f>
        <v>149</v>
      </c>
    </row>
    <row r="240" spans="1:10" x14ac:dyDescent="0.25">
      <c r="A240" s="2" t="s">
        <v>345</v>
      </c>
      <c r="B240" s="2" t="s">
        <v>372</v>
      </c>
      <c r="C240" s="2">
        <v>2012</v>
      </c>
      <c r="D240" s="10">
        <v>13</v>
      </c>
      <c r="E240" s="10">
        <v>23</v>
      </c>
      <c r="F240" s="10">
        <v>165</v>
      </c>
      <c r="G24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24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28.75</v>
      </c>
      <c r="I24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185</v>
      </c>
      <c r="J240" s="10">
        <f>MAX(Y_2012[[#This Row],[sub index SO2]:[sub index PM10]])</f>
        <v>185</v>
      </c>
    </row>
    <row r="241" spans="1:10" x14ac:dyDescent="0.25">
      <c r="A241" s="2" t="s">
        <v>345</v>
      </c>
      <c r="B241" s="2" t="s">
        <v>374</v>
      </c>
      <c r="C241" s="2">
        <v>2012</v>
      </c>
      <c r="D241" s="10">
        <v>9</v>
      </c>
      <c r="E241" s="10">
        <v>35</v>
      </c>
      <c r="F241" s="10">
        <v>136</v>
      </c>
      <c r="G24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11.25</v>
      </c>
      <c r="H24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43.75</v>
      </c>
      <c r="I24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156</v>
      </c>
      <c r="J241" s="10">
        <f>MAX(Y_2012[[#This Row],[sub index SO2]:[sub index PM10]])</f>
        <v>156</v>
      </c>
    </row>
    <row r="242" spans="1:10" x14ac:dyDescent="0.25">
      <c r="A242" s="2" t="s">
        <v>345</v>
      </c>
      <c r="B242" s="2" t="s">
        <v>376</v>
      </c>
      <c r="C242" s="2">
        <v>2012</v>
      </c>
      <c r="D242" s="10">
        <v>11</v>
      </c>
      <c r="E242" s="10">
        <v>15</v>
      </c>
      <c r="F242" s="10">
        <v>163</v>
      </c>
      <c r="G24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24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18.75</v>
      </c>
      <c r="I24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183</v>
      </c>
      <c r="J242" s="10">
        <f>MAX(Y_2012[[#This Row],[sub index SO2]:[sub index PM10]])</f>
        <v>183</v>
      </c>
    </row>
    <row r="243" spans="1:10" x14ac:dyDescent="0.25">
      <c r="A243" s="2" t="s">
        <v>345</v>
      </c>
      <c r="B243" s="2" t="s">
        <v>377</v>
      </c>
      <c r="C243" s="2">
        <v>2012</v>
      </c>
      <c r="D243" s="10">
        <v>11</v>
      </c>
      <c r="E243" s="10">
        <v>29</v>
      </c>
      <c r="F243" s="10">
        <v>186</v>
      </c>
      <c r="G24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13.75</v>
      </c>
      <c r="H24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36.25</v>
      </c>
      <c r="I24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206</v>
      </c>
      <c r="J243" s="10">
        <f>MAX(Y_2012[[#This Row],[sub index SO2]:[sub index PM10]])</f>
        <v>206</v>
      </c>
    </row>
    <row r="244" spans="1:10" x14ac:dyDescent="0.25">
      <c r="A244" s="2" t="s">
        <v>345</v>
      </c>
      <c r="B244" s="2" t="s">
        <v>378</v>
      </c>
      <c r="C244" s="2">
        <v>2012</v>
      </c>
      <c r="D244" s="10">
        <v>10</v>
      </c>
      <c r="E244" s="10">
        <v>32</v>
      </c>
      <c r="F244" s="10">
        <v>98</v>
      </c>
      <c r="G24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24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24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118</v>
      </c>
      <c r="J244" s="10">
        <f>MAX(Y_2012[[#This Row],[sub index SO2]:[sub index PM10]])</f>
        <v>118</v>
      </c>
    </row>
    <row r="245" spans="1:10" x14ac:dyDescent="0.25">
      <c r="A245" s="2" t="s">
        <v>345</v>
      </c>
      <c r="B245" s="2" t="s">
        <v>379</v>
      </c>
      <c r="C245" s="2">
        <v>2012</v>
      </c>
      <c r="D245" s="10">
        <v>18</v>
      </c>
      <c r="E245" s="10">
        <v>21</v>
      </c>
      <c r="F245" s="10">
        <v>138</v>
      </c>
      <c r="G24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22.5</v>
      </c>
      <c r="H24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26.25</v>
      </c>
      <c r="I24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158</v>
      </c>
      <c r="J245" s="10">
        <f>MAX(Y_2012[[#This Row],[sub index SO2]:[sub index PM10]])</f>
        <v>158</v>
      </c>
    </row>
    <row r="246" spans="1:10" x14ac:dyDescent="0.25">
      <c r="A246" s="2" t="s">
        <v>381</v>
      </c>
      <c r="B246" s="2" t="s">
        <v>382</v>
      </c>
      <c r="C246" s="2">
        <v>2012</v>
      </c>
      <c r="D246" s="10">
        <v>26</v>
      </c>
      <c r="E246" s="10">
        <v>28</v>
      </c>
      <c r="F246" s="10">
        <v>188</v>
      </c>
      <c r="G24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32.5</v>
      </c>
      <c r="H24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35</v>
      </c>
      <c r="I24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208</v>
      </c>
      <c r="J246" s="10">
        <f>MAX(Y_2012[[#This Row],[sub index SO2]:[sub index PM10]])</f>
        <v>208</v>
      </c>
    </row>
    <row r="247" spans="1:10" x14ac:dyDescent="0.25">
      <c r="A247" s="2" t="s">
        <v>381</v>
      </c>
      <c r="B247" s="2" t="s">
        <v>383</v>
      </c>
      <c r="C247" s="2">
        <v>2012</v>
      </c>
      <c r="D247" s="10">
        <v>0</v>
      </c>
      <c r="E247" s="10">
        <v>0</v>
      </c>
      <c r="F247" s="10">
        <v>137</v>
      </c>
      <c r="G24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4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4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157</v>
      </c>
      <c r="J247" s="10">
        <f>MAX(Y_2012[[#This Row],[sub index SO2]:[sub index PM10]])</f>
        <v>157</v>
      </c>
    </row>
    <row r="248" spans="1:10" x14ac:dyDescent="0.25">
      <c r="A248" s="2" t="s">
        <v>381</v>
      </c>
      <c r="B248" s="2" t="s">
        <v>384</v>
      </c>
      <c r="C248" s="2">
        <v>2012</v>
      </c>
      <c r="D248" s="10">
        <v>28</v>
      </c>
      <c r="E248" s="10">
        <v>32</v>
      </c>
      <c r="F248" s="10">
        <v>149</v>
      </c>
      <c r="G24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35</v>
      </c>
      <c r="H24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40</v>
      </c>
      <c r="I24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169</v>
      </c>
      <c r="J248" s="10">
        <f>MAX(Y_2012[[#This Row],[sub index SO2]:[sub index PM10]])</f>
        <v>169</v>
      </c>
    </row>
    <row r="249" spans="1:10" x14ac:dyDescent="0.25">
      <c r="A249" s="2" t="s">
        <v>381</v>
      </c>
      <c r="B249" s="2" t="s">
        <v>385</v>
      </c>
      <c r="C249" s="2">
        <v>2012</v>
      </c>
      <c r="D249" s="10">
        <v>0</v>
      </c>
      <c r="E249" s="10">
        <v>0</v>
      </c>
      <c r="F249" s="10">
        <v>180</v>
      </c>
      <c r="G24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4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4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200</v>
      </c>
      <c r="J249" s="10">
        <f>MAX(Y_2012[[#This Row],[sub index SO2]:[sub index PM10]])</f>
        <v>200</v>
      </c>
    </row>
    <row r="250" spans="1:10" x14ac:dyDescent="0.25">
      <c r="A250" s="2" t="s">
        <v>381</v>
      </c>
      <c r="B250" s="2" t="s">
        <v>387</v>
      </c>
      <c r="C250" s="2">
        <v>2012</v>
      </c>
      <c r="D250" s="10">
        <v>22</v>
      </c>
      <c r="E250" s="10">
        <v>24</v>
      </c>
      <c r="F250" s="10">
        <v>109</v>
      </c>
      <c r="G25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27.5</v>
      </c>
      <c r="H25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30</v>
      </c>
      <c r="I25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129</v>
      </c>
      <c r="J250" s="10">
        <f>MAX(Y_2012[[#This Row],[sub index SO2]:[sub index PM10]])</f>
        <v>129</v>
      </c>
    </row>
    <row r="251" spans="1:10" x14ac:dyDescent="0.25">
      <c r="A251" s="2" t="s">
        <v>381</v>
      </c>
      <c r="B251" s="2" t="s">
        <v>388</v>
      </c>
      <c r="C251" s="2">
        <v>2012</v>
      </c>
      <c r="D251" s="10">
        <v>0</v>
      </c>
      <c r="E251" s="10">
        <v>0</v>
      </c>
      <c r="F251" s="10">
        <v>158</v>
      </c>
      <c r="G251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51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51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178</v>
      </c>
      <c r="J251" s="10">
        <f>MAX(Y_2012[[#This Row],[sub index SO2]:[sub index PM10]])</f>
        <v>178</v>
      </c>
    </row>
    <row r="252" spans="1:10" x14ac:dyDescent="0.25">
      <c r="A252" s="2" t="s">
        <v>390</v>
      </c>
      <c r="B252" s="2" t="s">
        <v>391</v>
      </c>
      <c r="C252" s="2">
        <v>2012</v>
      </c>
      <c r="D252" s="10">
        <v>10</v>
      </c>
      <c r="E252" s="10">
        <v>37</v>
      </c>
      <c r="F252" s="10">
        <v>111</v>
      </c>
      <c r="G252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12.5</v>
      </c>
      <c r="H252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46.25</v>
      </c>
      <c r="I252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131</v>
      </c>
      <c r="J252" s="10">
        <f>MAX(Y_2012[[#This Row],[sub index SO2]:[sub index PM10]])</f>
        <v>131</v>
      </c>
    </row>
    <row r="253" spans="1:10" x14ac:dyDescent="0.25">
      <c r="A253" s="2" t="s">
        <v>390</v>
      </c>
      <c r="B253" s="2" t="s">
        <v>394</v>
      </c>
      <c r="C253" s="2">
        <v>2012</v>
      </c>
      <c r="D253" s="10">
        <v>13</v>
      </c>
      <c r="E253" s="10">
        <v>48</v>
      </c>
      <c r="F253" s="10">
        <v>130</v>
      </c>
      <c r="G253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253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59.794871794871796</v>
      </c>
      <c r="I253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150</v>
      </c>
      <c r="J253" s="10">
        <f>MAX(Y_2012[[#This Row],[sub index SO2]:[sub index PM10]])</f>
        <v>150</v>
      </c>
    </row>
    <row r="254" spans="1:10" x14ac:dyDescent="0.25">
      <c r="A254" s="2" t="s">
        <v>390</v>
      </c>
      <c r="B254" s="2" t="s">
        <v>395</v>
      </c>
      <c r="C254" s="2">
        <v>2012</v>
      </c>
      <c r="D254" s="10">
        <v>13</v>
      </c>
      <c r="E254" s="10">
        <v>48</v>
      </c>
      <c r="F254" s="10">
        <v>108</v>
      </c>
      <c r="G254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254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59.794871794871796</v>
      </c>
      <c r="I254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128</v>
      </c>
      <c r="J254" s="10">
        <f>MAX(Y_2012[[#This Row],[sub index SO2]:[sub index PM10]])</f>
        <v>128</v>
      </c>
    </row>
    <row r="255" spans="1:10" x14ac:dyDescent="0.25">
      <c r="A255" s="2" t="s">
        <v>390</v>
      </c>
      <c r="B255" s="2" t="s">
        <v>396</v>
      </c>
      <c r="C255" s="2">
        <v>2012</v>
      </c>
      <c r="D255" s="10">
        <v>13</v>
      </c>
      <c r="E255" s="10">
        <v>41</v>
      </c>
      <c r="F255" s="10">
        <v>238</v>
      </c>
      <c r="G255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255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51</v>
      </c>
      <c r="I255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258</v>
      </c>
      <c r="J255" s="10">
        <f>MAX(Y_2012[[#This Row],[sub index SO2]:[sub index PM10]])</f>
        <v>258</v>
      </c>
    </row>
    <row r="256" spans="1:10" x14ac:dyDescent="0.25">
      <c r="A256" s="2" t="s">
        <v>390</v>
      </c>
      <c r="B256" s="2" t="s">
        <v>398</v>
      </c>
      <c r="C256" s="2">
        <v>2012</v>
      </c>
      <c r="D256" s="10">
        <v>13</v>
      </c>
      <c r="E256" s="10">
        <v>40</v>
      </c>
      <c r="F256" s="10">
        <v>186</v>
      </c>
      <c r="G256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16.25</v>
      </c>
      <c r="H256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50</v>
      </c>
      <c r="I256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206</v>
      </c>
      <c r="J256" s="10">
        <f>MAX(Y_2012[[#This Row],[sub index SO2]:[sub index PM10]])</f>
        <v>206</v>
      </c>
    </row>
    <row r="257" spans="1:10" x14ac:dyDescent="0.25">
      <c r="A257" s="2" t="s">
        <v>390</v>
      </c>
      <c r="B257" s="2" t="s">
        <v>401</v>
      </c>
      <c r="C257" s="2">
        <v>2012</v>
      </c>
      <c r="D257" s="10">
        <v>12</v>
      </c>
      <c r="E257" s="10">
        <v>70</v>
      </c>
      <c r="F257" s="10">
        <v>135</v>
      </c>
      <c r="G257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15</v>
      </c>
      <c r="H257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87.435897435897431</v>
      </c>
      <c r="I257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155</v>
      </c>
      <c r="J257" s="10">
        <f>MAX(Y_2012[[#This Row],[sub index SO2]:[sub index PM10]])</f>
        <v>155</v>
      </c>
    </row>
    <row r="258" spans="1:10" x14ac:dyDescent="0.25">
      <c r="A258" s="2" t="s">
        <v>390</v>
      </c>
      <c r="B258" s="2" t="s">
        <v>404</v>
      </c>
      <c r="C258" s="2">
        <v>2012</v>
      </c>
      <c r="D258" s="10">
        <v>14</v>
      </c>
      <c r="E258" s="10">
        <v>45</v>
      </c>
      <c r="F258" s="10">
        <v>126</v>
      </c>
      <c r="G258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17.5</v>
      </c>
      <c r="H258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56.025641025641022</v>
      </c>
      <c r="I258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146</v>
      </c>
      <c r="J258" s="10">
        <f>MAX(Y_2012[[#This Row],[sub index SO2]:[sub index PM10]])</f>
        <v>146</v>
      </c>
    </row>
    <row r="259" spans="1:10" x14ac:dyDescent="0.25">
      <c r="A259" s="2" t="s">
        <v>390</v>
      </c>
      <c r="B259" s="2" t="s">
        <v>407</v>
      </c>
      <c r="C259" s="2">
        <v>2012</v>
      </c>
      <c r="D259" s="10">
        <v>0</v>
      </c>
      <c r="E259" s="10">
        <v>0</v>
      </c>
      <c r="F259" s="10">
        <v>0</v>
      </c>
      <c r="G259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0</v>
      </c>
      <c r="H259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0</v>
      </c>
      <c r="I259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0</v>
      </c>
      <c r="J259" s="10">
        <f>MAX(Y_2012[[#This Row],[sub index SO2]:[sub index PM10]])</f>
        <v>0</v>
      </c>
    </row>
    <row r="260" spans="1:10" x14ac:dyDescent="0.25">
      <c r="A260" s="2" t="s">
        <v>390</v>
      </c>
      <c r="B260" s="2" t="s">
        <v>409</v>
      </c>
      <c r="C260" s="2">
        <v>2012</v>
      </c>
      <c r="D260" s="10">
        <v>8</v>
      </c>
      <c r="E260" s="10">
        <v>59</v>
      </c>
      <c r="F260" s="10">
        <v>119</v>
      </c>
      <c r="G260" s="10">
        <f>_xlfn.IFS( AND(Y_2012[[#This Row],[ SO2 (µg/m3) 2]]&gt;=0,Y_2012[[#This Row],[ SO2 (µg/m3) 2]]&lt;=40),(50-0)/(40-0)*(Y_2012[[#This Row],[ SO2 (µg/m3) 2]]-0)+0, AND(Y_2012[[#This Row],[ SO2 (µg/m3) 2]]&gt;=41, Y_2012[[#This Row],[ SO2 (µg/m3) 2]]&lt;=80),(100-51)/(80-41)* (Y_2012[[#This Row],[ SO2 (µg/m3) 2]] - 41) + 51, AND(Y_2012[[#This Row],[ SO2 (µg/m3) 2]]&gt;=81,Y_2012[[#This Row],[ SO2 (µg/m3) 2]]&lt;=380), (200-101)/(380-81) * ( Y_2012[[#This Row],[ SO2 (µg/m3) 2]] - 81) + 101, AND(Y_2012[[#This Row],[ SO2 (µg/m3) 2]]&gt;=381,Y_2012[[#This Row],[ SO2 (µg/m3) 2]]&lt;=800), (300-201)/(800-381)*(Y_2012[[#This Row],[ SO2 (µg/m3) 2]] - 381) + 201, AND(Y_2012[[#This Row],[ SO2 (µg/m3) 2]]&gt;=801,Y_2012[[#This Row],[ SO2 (µg/m3) 2]]&lt;=1600), (400-301)/(1600-801)* ( Y_2012[[#This Row],[ SO2 (µg/m3) 2]] - 801)+301)</f>
        <v>10</v>
      </c>
      <c r="H260" s="10">
        <f>_xlfn.IFS( AND(Y_2012[[#This Row],[ NO2 (µg/m3) 3]]&gt;=0,Y_2012[[#This Row],[ NO2 (µg/m3) 3]]&lt;=40),(50-0)/(40-0)*(Y_2012[[#This Row],[ NO2 (µg/m3) 3]]-0)+0, AND(Y_2012[[#This Row],[ NO2 (µg/m3) 3]]&gt;=41,Y_2012[[#This Row],[ NO2 (µg/m3) 3]]&lt;=80),(100-51)/(80-41)* (Y_2012[[#This Row],[ NO2 (µg/m3) 3]] - 41) + 51, AND(Y_2012[[#This Row],[ NO2 (µg/m3) 3]]&gt;=81,Y_2012[[#This Row],[ NO2 (µg/m3) 3]]&lt;=180), (200-101)/(180-81) * ( Y_2012[[#This Row],[ NO2 (µg/m3) 3]] - 81) + 101, AND(Y_2012[[#This Row],[ NO2 (µg/m3) 3]]&gt;=181,Y_2012[[#This Row],[ NO2 (µg/m3) 3]]&lt;=280), (300-201)/(280-181)*( Y_2012[[#This Row],[ NO2 (µg/m3) 3]] - 181) + 201, AND(Y_2012[[#This Row],[ NO2 (µg/m3) 3]]&gt;=281,Y_2012[[#This Row],[ NO2 (µg/m3) 3]]&lt;=400), (400-301)/(400-281)* ( Y_2012[[#This Row],[ NO2 (µg/m3) 3]] - 281)+301)</f>
        <v>73.615384615384613</v>
      </c>
      <c r="I260" s="10">
        <f>_xlfn.IFS( AND(Y_2012[[#This Row],[PM10 (µg/m3) 4]]&gt;=0,Y_2012[[#This Row],[PM10 (µg/m3) 4]]&lt;=40),(50-0)/(40-0)*(Y_2012[[#This Row],[PM10 (µg/m3) 4]]-0)+0, AND(Y_2012[[#This Row],[PM10 (µg/m3) 4]]&gt;=41,Y_2012[[#This Row],[PM10 (µg/m3) 4]]&lt;=80),(100-51)/(80-41)* (Y_2012[[#This Row],[PM10 (µg/m3) 4]] - 41) + 51, AND(Y_2012[[#This Row],[PM10 (µg/m3) 4]]&gt;=81,Y_2012[[#This Row],[PM10 (µg/m3) 4]]&lt;=180), (200-101)/(180-81) * ( Y_2012[[#This Row],[PM10 (µg/m3) 4]] - 81) + 101, AND(Y_2012[[#This Row],[PM10 (µg/m3) 4]]&gt;=181,Y_2012[[#This Row],[PM10 (µg/m3) 4]]&lt;=280), (300-201)/(280-181)*( Y_2012[[#This Row],[PM10 (µg/m3) 4]] - 181) + 201, AND(Y_2012[[#This Row],[PM10 (µg/m3) 4]]&gt;=281,Y_2012[[#This Row],[PM10 (µg/m3) 4]]&lt;=400), (400-301)/(400-281)* ( Y_2012[[#This Row],[PM10 (µg/m3) 4]] - 281)+301)</f>
        <v>139</v>
      </c>
      <c r="J260" s="10">
        <f>MAX(Y_2012[[#This Row],[sub index SO2]:[sub index PM10]])</f>
        <v>139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D49-0BAB-430E-A8EA-F0D570AC9E33}">
  <dimension ref="A1:M260"/>
  <sheetViews>
    <sheetView workbookViewId="0">
      <selection activeCell="D13" sqref="A3:J260"/>
    </sheetView>
  </sheetViews>
  <sheetFormatPr defaultRowHeight="15" x14ac:dyDescent="0.25"/>
  <cols>
    <col min="1" max="1" width="17.7109375" style="2" bestFit="1" customWidth="1"/>
    <col min="2" max="2" width="21.7109375" style="2" bestFit="1" customWidth="1"/>
    <col min="3" max="3" width="7.28515625" style="2" bestFit="1" customWidth="1"/>
    <col min="4" max="4" width="16" style="2" customWidth="1"/>
    <col min="5" max="5" width="16.42578125" style="2" customWidth="1"/>
    <col min="6" max="10" width="17.140625" style="2" customWidth="1"/>
    <col min="11" max="11" width="9.140625" style="2"/>
    <col min="12" max="12" width="27.28515625" style="2" bestFit="1" customWidth="1"/>
    <col min="13" max="16384" width="9.140625" style="2"/>
  </cols>
  <sheetData>
    <row r="1" spans="1:13" x14ac:dyDescent="0.25">
      <c r="A1" s="56">
        <v>2013</v>
      </c>
      <c r="B1" s="56"/>
      <c r="C1" s="56"/>
      <c r="D1" s="56"/>
      <c r="E1" s="56"/>
      <c r="F1" s="56"/>
      <c r="G1" s="56"/>
      <c r="H1" s="56"/>
      <c r="I1" s="56"/>
      <c r="J1" s="56"/>
    </row>
    <row r="2" spans="1:13" x14ac:dyDescent="0.25">
      <c r="A2" s="8" t="s">
        <v>0</v>
      </c>
      <c r="B2" s="8" t="s">
        <v>1</v>
      </c>
      <c r="C2" s="8" t="s">
        <v>468</v>
      </c>
      <c r="D2" s="8" t="s">
        <v>422</v>
      </c>
      <c r="E2" s="8" t="s">
        <v>423</v>
      </c>
      <c r="F2" s="8" t="s">
        <v>424</v>
      </c>
      <c r="G2" s="9" t="s">
        <v>431</v>
      </c>
      <c r="H2" s="9" t="s">
        <v>432</v>
      </c>
      <c r="I2" s="9" t="s">
        <v>433</v>
      </c>
      <c r="J2" s="9" t="s">
        <v>434</v>
      </c>
    </row>
    <row r="3" spans="1:13" x14ac:dyDescent="0.25">
      <c r="A3" s="2" t="s">
        <v>7</v>
      </c>
      <c r="B3" s="2" t="s">
        <v>8</v>
      </c>
      <c r="C3" s="2">
        <v>2013</v>
      </c>
      <c r="D3" s="2">
        <v>4</v>
      </c>
      <c r="E3" s="2">
        <v>13</v>
      </c>
      <c r="F3" s="2">
        <v>70</v>
      </c>
      <c r="G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87.435897435897431</v>
      </c>
      <c r="J3" s="10">
        <f>MAX(Y_2013[[#This Row],[sub index SO2]:[sub index PM10]])</f>
        <v>87.435897435897431</v>
      </c>
    </row>
    <row r="4" spans="1:13" x14ac:dyDescent="0.25">
      <c r="A4" s="2" t="s">
        <v>7</v>
      </c>
      <c r="B4" s="2" t="s">
        <v>9</v>
      </c>
      <c r="C4" s="2">
        <v>2013</v>
      </c>
      <c r="D4" s="2">
        <v>4</v>
      </c>
      <c r="E4" s="2">
        <v>9</v>
      </c>
      <c r="F4" s="2">
        <v>51</v>
      </c>
      <c r="G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63.564102564102562</v>
      </c>
      <c r="J4" s="10">
        <f>MAX(Y_2013[[#This Row],[sub index SO2]:[sub index PM10]])</f>
        <v>63.564102564102562</v>
      </c>
    </row>
    <row r="5" spans="1:13" x14ac:dyDescent="0.25">
      <c r="A5" s="2" t="s">
        <v>7</v>
      </c>
      <c r="B5" s="2" t="s">
        <v>10</v>
      </c>
      <c r="C5" s="2">
        <v>2013</v>
      </c>
      <c r="D5" s="2">
        <v>6</v>
      </c>
      <c r="E5" s="2">
        <v>15</v>
      </c>
      <c r="F5" s="2">
        <v>115</v>
      </c>
      <c r="G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135</v>
      </c>
      <c r="J5" s="10">
        <f>MAX(Y_2013[[#This Row],[sub index SO2]:[sub index PM10]])</f>
        <v>135</v>
      </c>
    </row>
    <row r="6" spans="1:13" x14ac:dyDescent="0.25">
      <c r="A6" s="2" t="s">
        <v>7</v>
      </c>
      <c r="B6" s="2" t="s">
        <v>11</v>
      </c>
      <c r="C6" s="2">
        <v>2013</v>
      </c>
      <c r="D6" s="2">
        <v>4</v>
      </c>
      <c r="E6" s="2">
        <v>17</v>
      </c>
      <c r="F6" s="2">
        <v>75</v>
      </c>
      <c r="G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93.717948717948715</v>
      </c>
      <c r="J6" s="10">
        <f>MAX(Y_2013[[#This Row],[sub index SO2]:[sub index PM10]])</f>
        <v>93.717948717948715</v>
      </c>
    </row>
    <row r="7" spans="1:13" x14ac:dyDescent="0.25">
      <c r="A7" s="2" t="s">
        <v>7</v>
      </c>
      <c r="B7" s="2" t="s">
        <v>13</v>
      </c>
      <c r="C7" s="2">
        <v>2013</v>
      </c>
      <c r="D7" s="2">
        <v>5</v>
      </c>
      <c r="E7" s="2">
        <v>10</v>
      </c>
      <c r="F7" s="2">
        <v>70</v>
      </c>
      <c r="G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12.5</v>
      </c>
      <c r="I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87.435897435897431</v>
      </c>
      <c r="J7" s="10">
        <f>MAX(Y_2013[[#This Row],[sub index SO2]:[sub index PM10]])</f>
        <v>87.435897435897431</v>
      </c>
      <c r="L7" s="11"/>
      <c r="M7" s="12"/>
    </row>
    <row r="8" spans="1:13" x14ac:dyDescent="0.25">
      <c r="A8" s="2" t="s">
        <v>7</v>
      </c>
      <c r="B8" s="2" t="s">
        <v>14</v>
      </c>
      <c r="C8" s="2">
        <v>2013</v>
      </c>
      <c r="D8" s="2">
        <v>13</v>
      </c>
      <c r="E8" s="2">
        <v>19</v>
      </c>
      <c r="F8" s="2">
        <v>59</v>
      </c>
      <c r="G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73.615384615384613</v>
      </c>
      <c r="J8" s="10">
        <f>MAX(Y_2013[[#This Row],[sub index SO2]:[sub index PM10]])</f>
        <v>73.615384615384613</v>
      </c>
      <c r="L8" s="11"/>
      <c r="M8" s="12"/>
    </row>
    <row r="9" spans="1:13" x14ac:dyDescent="0.25">
      <c r="A9" s="2" t="s">
        <v>7</v>
      </c>
      <c r="B9" s="2" t="s">
        <v>16</v>
      </c>
      <c r="C9" s="2">
        <v>2013</v>
      </c>
      <c r="D9" s="2">
        <v>4</v>
      </c>
      <c r="E9" s="2">
        <v>10</v>
      </c>
      <c r="F9" s="2">
        <v>76</v>
      </c>
      <c r="G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12.5</v>
      </c>
      <c r="I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94.974358974358978</v>
      </c>
      <c r="J9" s="10">
        <f>MAX(Y_2013[[#This Row],[sub index SO2]:[sub index PM10]])</f>
        <v>94.974358974358978</v>
      </c>
      <c r="L9" s="11"/>
      <c r="M9" s="12"/>
    </row>
    <row r="10" spans="1:13" x14ac:dyDescent="0.25">
      <c r="A10" s="2" t="s">
        <v>7</v>
      </c>
      <c r="B10" s="2" t="s">
        <v>18</v>
      </c>
      <c r="C10" s="2">
        <v>2013</v>
      </c>
      <c r="D10" s="2">
        <v>5</v>
      </c>
      <c r="E10" s="2">
        <v>17</v>
      </c>
      <c r="F10" s="2">
        <v>62</v>
      </c>
      <c r="G1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77.384615384615387</v>
      </c>
      <c r="J10" s="10">
        <f>MAX(Y_2013[[#This Row],[sub index SO2]:[sub index PM10]])</f>
        <v>77.384615384615387</v>
      </c>
    </row>
    <row r="11" spans="1:13" x14ac:dyDescent="0.25">
      <c r="A11" s="2" t="s">
        <v>7</v>
      </c>
      <c r="B11" s="2" t="s">
        <v>20</v>
      </c>
      <c r="C11" s="2">
        <v>2013</v>
      </c>
      <c r="D11" s="2">
        <v>11</v>
      </c>
      <c r="E11" s="2">
        <v>17</v>
      </c>
      <c r="F11" s="2">
        <v>68</v>
      </c>
      <c r="G1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84.92307692307692</v>
      </c>
      <c r="J11" s="10">
        <f>MAX(Y_2013[[#This Row],[sub index SO2]:[sub index PM10]])</f>
        <v>84.92307692307692</v>
      </c>
    </row>
    <row r="12" spans="1:13" x14ac:dyDescent="0.25">
      <c r="A12" s="2" t="s">
        <v>7</v>
      </c>
      <c r="B12" s="2" t="s">
        <v>21</v>
      </c>
      <c r="C12" s="2">
        <v>2013</v>
      </c>
      <c r="D12" s="2">
        <v>11</v>
      </c>
      <c r="E12" s="2">
        <v>16</v>
      </c>
      <c r="F12" s="2">
        <v>76</v>
      </c>
      <c r="G1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1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94.974358974358978</v>
      </c>
      <c r="J12" s="10">
        <f>MAX(Y_2013[[#This Row],[sub index SO2]:[sub index PM10]])</f>
        <v>94.974358974358978</v>
      </c>
    </row>
    <row r="13" spans="1:13" x14ac:dyDescent="0.25">
      <c r="A13" s="2" t="s">
        <v>7</v>
      </c>
      <c r="B13" s="2" t="s">
        <v>22</v>
      </c>
      <c r="C13" s="2">
        <v>2013</v>
      </c>
      <c r="D13" s="2">
        <v>4</v>
      </c>
      <c r="E13" s="2">
        <v>9</v>
      </c>
      <c r="F13" s="2">
        <v>44</v>
      </c>
      <c r="G1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1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1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54.769230769230766</v>
      </c>
      <c r="J13" s="10">
        <f>MAX(Y_2013[[#This Row],[sub index SO2]:[sub index PM10]])</f>
        <v>54.769230769230766</v>
      </c>
    </row>
    <row r="14" spans="1:13" x14ac:dyDescent="0.25">
      <c r="A14" s="2" t="s">
        <v>7</v>
      </c>
      <c r="B14" s="2" t="s">
        <v>23</v>
      </c>
      <c r="C14" s="2">
        <v>2013</v>
      </c>
      <c r="D14" s="2">
        <v>5</v>
      </c>
      <c r="E14" s="2">
        <v>19</v>
      </c>
      <c r="F14" s="2">
        <v>104</v>
      </c>
      <c r="G1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1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124</v>
      </c>
      <c r="J14" s="10">
        <f>MAX(Y_2013[[#This Row],[sub index SO2]:[sub index PM10]])</f>
        <v>124</v>
      </c>
    </row>
    <row r="15" spans="1:13" x14ac:dyDescent="0.25">
      <c r="A15" s="2" t="s">
        <v>7</v>
      </c>
      <c r="B15" s="2" t="s">
        <v>25</v>
      </c>
      <c r="C15" s="2">
        <v>2013</v>
      </c>
      <c r="D15" s="2">
        <v>13</v>
      </c>
      <c r="E15" s="2">
        <v>18</v>
      </c>
      <c r="F15" s="2">
        <v>67</v>
      </c>
      <c r="G1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22.5</v>
      </c>
      <c r="I1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83.666666666666657</v>
      </c>
      <c r="J15" s="10">
        <f>MAX(Y_2013[[#This Row],[sub index SO2]:[sub index PM10]])</f>
        <v>83.666666666666657</v>
      </c>
    </row>
    <row r="16" spans="1:13" x14ac:dyDescent="0.25">
      <c r="A16" s="2" t="s">
        <v>7</v>
      </c>
      <c r="B16" s="2" t="s">
        <v>28</v>
      </c>
      <c r="C16" s="2">
        <v>2013</v>
      </c>
      <c r="D16" s="2">
        <v>0</v>
      </c>
      <c r="E16" s="2">
        <v>0</v>
      </c>
      <c r="F16" s="2">
        <v>0</v>
      </c>
      <c r="G1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6" s="10">
        <f>MAX(Y_2013[[#This Row],[sub index SO2]:[sub index PM10]])</f>
        <v>0</v>
      </c>
    </row>
    <row r="17" spans="1:10" x14ac:dyDescent="0.25">
      <c r="A17" s="2" t="s">
        <v>29</v>
      </c>
      <c r="B17" s="2" t="s">
        <v>30</v>
      </c>
      <c r="C17" s="2">
        <v>2013</v>
      </c>
      <c r="D17" s="2">
        <v>0</v>
      </c>
      <c r="E17" s="2">
        <v>0</v>
      </c>
      <c r="F17" s="2">
        <v>0</v>
      </c>
      <c r="G1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7" s="10">
        <f>MAX(Y_2013[[#This Row],[sub index SO2]:[sub index PM10]])</f>
        <v>0</v>
      </c>
    </row>
    <row r="18" spans="1:10" x14ac:dyDescent="0.25">
      <c r="A18" s="2" t="s">
        <v>29</v>
      </c>
      <c r="B18" s="2" t="s">
        <v>31</v>
      </c>
      <c r="C18" s="2">
        <v>2013</v>
      </c>
      <c r="D18" s="2">
        <v>7</v>
      </c>
      <c r="E18" s="2">
        <v>14</v>
      </c>
      <c r="F18" s="2">
        <v>45</v>
      </c>
      <c r="G1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56.025641025641022</v>
      </c>
      <c r="J18" s="10">
        <f>MAX(Y_2013[[#This Row],[sub index SO2]:[sub index PM10]])</f>
        <v>56.025641025641022</v>
      </c>
    </row>
    <row r="19" spans="1:10" x14ac:dyDescent="0.25">
      <c r="A19" s="2" t="s">
        <v>32</v>
      </c>
      <c r="B19" s="2" t="s">
        <v>33</v>
      </c>
      <c r="C19" s="2">
        <v>2013</v>
      </c>
      <c r="D19" s="2">
        <v>6</v>
      </c>
      <c r="E19" s="2">
        <v>14</v>
      </c>
      <c r="F19" s="2">
        <v>98</v>
      </c>
      <c r="G1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1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118</v>
      </c>
      <c r="J19" s="10">
        <f>MAX(Y_2013[[#This Row],[sub index SO2]:[sub index PM10]])</f>
        <v>118</v>
      </c>
    </row>
    <row r="20" spans="1:10" x14ac:dyDescent="0.25">
      <c r="A20" s="2" t="s">
        <v>32</v>
      </c>
      <c r="B20" s="2" t="s">
        <v>34</v>
      </c>
      <c r="C20" s="2">
        <v>2013</v>
      </c>
      <c r="D20" s="2">
        <v>7</v>
      </c>
      <c r="E20" s="2">
        <v>15</v>
      </c>
      <c r="F20" s="2">
        <v>99</v>
      </c>
      <c r="G2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2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119</v>
      </c>
      <c r="J20" s="10">
        <f>MAX(Y_2013[[#This Row],[sub index SO2]:[sub index PM10]])</f>
        <v>119</v>
      </c>
    </row>
    <row r="21" spans="1:10" x14ac:dyDescent="0.25">
      <c r="A21" s="2" t="s">
        <v>32</v>
      </c>
      <c r="B21" s="2" t="s">
        <v>35</v>
      </c>
      <c r="C21" s="2">
        <v>2013</v>
      </c>
      <c r="D21" s="2">
        <v>7</v>
      </c>
      <c r="E21" s="2">
        <v>16</v>
      </c>
      <c r="F21" s="2">
        <v>101</v>
      </c>
      <c r="G2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2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121</v>
      </c>
      <c r="J21" s="10">
        <f>MAX(Y_2013[[#This Row],[sub index SO2]:[sub index PM10]])</f>
        <v>121</v>
      </c>
    </row>
    <row r="22" spans="1:10" x14ac:dyDescent="0.25">
      <c r="A22" s="2" t="s">
        <v>32</v>
      </c>
      <c r="B22" s="2" t="s">
        <v>36</v>
      </c>
      <c r="C22" s="2">
        <v>2013</v>
      </c>
      <c r="D22" s="2">
        <v>7</v>
      </c>
      <c r="E22" s="2">
        <v>16</v>
      </c>
      <c r="F22" s="2">
        <v>147</v>
      </c>
      <c r="G2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2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167</v>
      </c>
      <c r="J22" s="10">
        <f>MAX(Y_2013[[#This Row],[sub index SO2]:[sub index PM10]])</f>
        <v>167</v>
      </c>
    </row>
    <row r="23" spans="1:10" x14ac:dyDescent="0.25">
      <c r="A23" s="2" t="s">
        <v>32</v>
      </c>
      <c r="B23" s="2" t="s">
        <v>37</v>
      </c>
      <c r="C23" s="2">
        <v>2013</v>
      </c>
      <c r="D23" s="2">
        <v>7</v>
      </c>
      <c r="E23" s="2">
        <v>16</v>
      </c>
      <c r="F23" s="2">
        <v>121</v>
      </c>
      <c r="G2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2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141</v>
      </c>
      <c r="J23" s="10">
        <f>MAX(Y_2013[[#This Row],[sub index SO2]:[sub index PM10]])</f>
        <v>141</v>
      </c>
    </row>
    <row r="24" spans="1:10" x14ac:dyDescent="0.25">
      <c r="A24" s="2" t="s">
        <v>32</v>
      </c>
      <c r="B24" s="2" t="s">
        <v>39</v>
      </c>
      <c r="C24" s="2">
        <v>2013</v>
      </c>
      <c r="D24" s="2">
        <v>7</v>
      </c>
      <c r="E24" s="2">
        <v>15</v>
      </c>
      <c r="F24" s="2">
        <v>77</v>
      </c>
      <c r="G2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2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96.230769230769226</v>
      </c>
      <c r="J24" s="10">
        <f>MAX(Y_2013[[#This Row],[sub index SO2]:[sub index PM10]])</f>
        <v>96.230769230769226</v>
      </c>
    </row>
    <row r="25" spans="1:10" x14ac:dyDescent="0.25">
      <c r="A25" s="2" t="s">
        <v>32</v>
      </c>
      <c r="B25" s="2" t="s">
        <v>41</v>
      </c>
      <c r="C25" s="2">
        <v>2013</v>
      </c>
      <c r="D25" s="2">
        <v>7</v>
      </c>
      <c r="E25" s="2">
        <v>15</v>
      </c>
      <c r="F25" s="2">
        <v>132</v>
      </c>
      <c r="G2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2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152</v>
      </c>
      <c r="J25" s="10">
        <f>MAX(Y_2013[[#This Row],[sub index SO2]:[sub index PM10]])</f>
        <v>152</v>
      </c>
    </row>
    <row r="26" spans="1:10" x14ac:dyDescent="0.25">
      <c r="A26" s="2" t="s">
        <v>32</v>
      </c>
      <c r="B26" s="2" t="s">
        <v>42</v>
      </c>
      <c r="C26" s="2">
        <v>2013</v>
      </c>
      <c r="D26" s="2">
        <v>7</v>
      </c>
      <c r="E26" s="2">
        <v>17</v>
      </c>
      <c r="F26" s="2">
        <v>140</v>
      </c>
      <c r="G2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160</v>
      </c>
      <c r="J26" s="10">
        <f>MAX(Y_2013[[#This Row],[sub index SO2]:[sub index PM10]])</f>
        <v>160</v>
      </c>
    </row>
    <row r="27" spans="1:10" x14ac:dyDescent="0.25">
      <c r="A27" s="2" t="s">
        <v>32</v>
      </c>
      <c r="B27" s="2" t="s">
        <v>44</v>
      </c>
      <c r="C27" s="2">
        <v>2013</v>
      </c>
      <c r="D27" s="2">
        <v>7</v>
      </c>
      <c r="E27" s="2">
        <v>15</v>
      </c>
      <c r="F27" s="2">
        <v>120</v>
      </c>
      <c r="G2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2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140</v>
      </c>
      <c r="J27" s="10">
        <f>MAX(Y_2013[[#This Row],[sub index SO2]:[sub index PM10]])</f>
        <v>140</v>
      </c>
    </row>
    <row r="28" spans="1:10" x14ac:dyDescent="0.25">
      <c r="A28" s="2" t="s">
        <v>32</v>
      </c>
      <c r="B28" s="2" t="s">
        <v>46</v>
      </c>
      <c r="C28" s="2">
        <v>2013</v>
      </c>
      <c r="D28" s="2">
        <v>7</v>
      </c>
      <c r="E28" s="2">
        <v>17</v>
      </c>
      <c r="F28" s="2">
        <v>135</v>
      </c>
      <c r="G2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155</v>
      </c>
      <c r="J28" s="10">
        <f>MAX(Y_2013[[#This Row],[sub index SO2]:[sub index PM10]])</f>
        <v>155</v>
      </c>
    </row>
    <row r="29" spans="1:10" x14ac:dyDescent="0.25">
      <c r="A29" s="2" t="s">
        <v>32</v>
      </c>
      <c r="B29" s="2" t="s">
        <v>48</v>
      </c>
      <c r="C29" s="2">
        <v>2013</v>
      </c>
      <c r="D29" s="2">
        <v>7</v>
      </c>
      <c r="E29" s="2">
        <v>14</v>
      </c>
      <c r="F29" s="2">
        <v>120</v>
      </c>
      <c r="G2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2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140</v>
      </c>
      <c r="J29" s="10">
        <f>MAX(Y_2013[[#This Row],[sub index SO2]:[sub index PM10]])</f>
        <v>140</v>
      </c>
    </row>
    <row r="30" spans="1:10" x14ac:dyDescent="0.25">
      <c r="A30" s="2" t="s">
        <v>32</v>
      </c>
      <c r="B30" s="2" t="s">
        <v>50</v>
      </c>
      <c r="C30" s="2">
        <v>2013</v>
      </c>
      <c r="D30" s="2">
        <v>6</v>
      </c>
      <c r="E30" s="2">
        <v>14</v>
      </c>
      <c r="F30" s="2">
        <v>99</v>
      </c>
      <c r="G3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3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3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119</v>
      </c>
      <c r="J30" s="10">
        <f>MAX(Y_2013[[#This Row],[sub index SO2]:[sub index PM10]])</f>
        <v>119</v>
      </c>
    </row>
    <row r="31" spans="1:10" x14ac:dyDescent="0.25">
      <c r="A31" s="2" t="s">
        <v>32</v>
      </c>
      <c r="B31" s="2" t="s">
        <v>51</v>
      </c>
      <c r="C31" s="2">
        <v>2013</v>
      </c>
      <c r="D31" s="2">
        <v>0</v>
      </c>
      <c r="E31" s="2">
        <v>0</v>
      </c>
      <c r="F31" s="2">
        <v>0</v>
      </c>
      <c r="G3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3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3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31" s="10">
        <f>MAX(Y_2013[[#This Row],[sub index SO2]:[sub index PM10]])</f>
        <v>0</v>
      </c>
    </row>
    <row r="32" spans="1:10" x14ac:dyDescent="0.25">
      <c r="A32" s="2" t="s">
        <v>52</v>
      </c>
      <c r="B32" s="2" t="s">
        <v>53</v>
      </c>
      <c r="C32" s="2">
        <v>2013</v>
      </c>
      <c r="D32" s="2">
        <v>2</v>
      </c>
      <c r="E32" s="2">
        <v>28</v>
      </c>
      <c r="F32" s="2">
        <v>101</v>
      </c>
      <c r="G3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3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35</v>
      </c>
      <c r="I3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121</v>
      </c>
      <c r="J32" s="10">
        <f>MAX(Y_2013[[#This Row],[sub index SO2]:[sub index PM10]])</f>
        <v>121</v>
      </c>
    </row>
    <row r="33" spans="1:10" x14ac:dyDescent="0.25">
      <c r="A33" s="2" t="s">
        <v>55</v>
      </c>
      <c r="B33" s="2" t="s">
        <v>55</v>
      </c>
      <c r="C33" s="2">
        <v>2013</v>
      </c>
      <c r="D33" s="2">
        <v>8</v>
      </c>
      <c r="E33" s="2">
        <v>22</v>
      </c>
      <c r="F33" s="2">
        <v>102</v>
      </c>
      <c r="G3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3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3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122</v>
      </c>
      <c r="J33" s="10">
        <f>MAX(Y_2013[[#This Row],[sub index SO2]:[sub index PM10]])</f>
        <v>122</v>
      </c>
    </row>
    <row r="34" spans="1:10" x14ac:dyDescent="0.25">
      <c r="A34" s="2" t="s">
        <v>57</v>
      </c>
      <c r="B34" s="2" t="s">
        <v>58</v>
      </c>
      <c r="C34" s="2">
        <v>2013</v>
      </c>
      <c r="D34" s="2">
        <v>5</v>
      </c>
      <c r="E34" s="2">
        <v>22</v>
      </c>
      <c r="F34" s="2">
        <v>115</v>
      </c>
      <c r="G3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3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3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135</v>
      </c>
      <c r="J34" s="10">
        <f>MAX(Y_2013[[#This Row],[sub index SO2]:[sub index PM10]])</f>
        <v>135</v>
      </c>
    </row>
    <row r="35" spans="1:10" x14ac:dyDescent="0.25">
      <c r="A35" s="2" t="s">
        <v>57</v>
      </c>
      <c r="B35" s="2" t="s">
        <v>60</v>
      </c>
      <c r="C35" s="2">
        <v>2013</v>
      </c>
      <c r="D35" s="2">
        <v>12</v>
      </c>
      <c r="E35" s="2">
        <v>19</v>
      </c>
      <c r="F35" s="2">
        <v>77</v>
      </c>
      <c r="G3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3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3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96.230769230769226</v>
      </c>
      <c r="J35" s="10">
        <f>MAX(Y_2013[[#This Row],[sub index SO2]:[sub index PM10]])</f>
        <v>96.230769230769226</v>
      </c>
    </row>
    <row r="36" spans="1:10" x14ac:dyDescent="0.25">
      <c r="A36" s="2" t="s">
        <v>57</v>
      </c>
      <c r="B36" s="2" t="s">
        <v>62</v>
      </c>
      <c r="C36" s="2">
        <v>2013</v>
      </c>
      <c r="D36" s="2">
        <v>15</v>
      </c>
      <c r="E36" s="2">
        <v>41</v>
      </c>
      <c r="F36" s="2">
        <v>305</v>
      </c>
      <c r="G3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18.75</v>
      </c>
      <c r="H3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51</v>
      </c>
      <c r="I3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320.96638655462186</v>
      </c>
      <c r="J36" s="10">
        <f>MAX(Y_2013[[#This Row],[sub index SO2]:[sub index PM10]])</f>
        <v>320.96638655462186</v>
      </c>
    </row>
    <row r="37" spans="1:10" x14ac:dyDescent="0.25">
      <c r="A37" s="2" t="s">
        <v>57</v>
      </c>
      <c r="B37" s="2" t="s">
        <v>64</v>
      </c>
      <c r="C37" s="2">
        <v>2013</v>
      </c>
      <c r="D37" s="2">
        <v>8</v>
      </c>
      <c r="E37" s="2">
        <v>21</v>
      </c>
      <c r="F37" s="2">
        <v>44</v>
      </c>
      <c r="G3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3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3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54.769230769230766</v>
      </c>
      <c r="J37" s="10">
        <f>MAX(Y_2013[[#This Row],[sub index SO2]:[sub index PM10]])</f>
        <v>54.769230769230766</v>
      </c>
    </row>
    <row r="38" spans="1:10" x14ac:dyDescent="0.25">
      <c r="A38" s="2" t="s">
        <v>67</v>
      </c>
      <c r="B38" s="2" t="s">
        <v>69</v>
      </c>
      <c r="C38" s="2">
        <v>2013</v>
      </c>
      <c r="D38" s="2">
        <v>8</v>
      </c>
      <c r="E38" s="2">
        <v>20</v>
      </c>
      <c r="F38" s="2">
        <v>44</v>
      </c>
      <c r="G3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3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25</v>
      </c>
      <c r="I3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54.769230769230766</v>
      </c>
      <c r="J38" s="10">
        <f>MAX(Y_2013[[#This Row],[sub index SO2]:[sub index PM10]])</f>
        <v>54.769230769230766</v>
      </c>
    </row>
    <row r="39" spans="1:10" x14ac:dyDescent="0.25">
      <c r="A39" s="2" t="s">
        <v>70</v>
      </c>
      <c r="B39" s="2" t="s">
        <v>71</v>
      </c>
      <c r="C39" s="2">
        <v>2013</v>
      </c>
      <c r="D39" s="2">
        <v>7</v>
      </c>
      <c r="E39" s="2">
        <v>12</v>
      </c>
      <c r="F39" s="2">
        <v>55</v>
      </c>
      <c r="G3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3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3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68.589743589743591</v>
      </c>
      <c r="J39" s="10">
        <f>MAX(Y_2013[[#This Row],[sub index SO2]:[sub index PM10]])</f>
        <v>68.589743589743591</v>
      </c>
    </row>
    <row r="40" spans="1:10" x14ac:dyDescent="0.25">
      <c r="A40" s="2" t="s">
        <v>72</v>
      </c>
      <c r="B40" s="2" t="s">
        <v>72</v>
      </c>
      <c r="C40" s="2">
        <v>2013</v>
      </c>
      <c r="D40" s="2">
        <v>7</v>
      </c>
      <c r="E40" s="2">
        <v>12</v>
      </c>
      <c r="F40" s="2">
        <v>54</v>
      </c>
      <c r="G4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4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67.333333333333329</v>
      </c>
      <c r="J40" s="10">
        <f>MAX(Y_2013[[#This Row],[sub index SO2]:[sub index PM10]])</f>
        <v>67.333333333333329</v>
      </c>
    </row>
    <row r="41" spans="1:10" x14ac:dyDescent="0.25">
      <c r="A41" s="2" t="s">
        <v>75</v>
      </c>
      <c r="B41" s="2" t="s">
        <v>76</v>
      </c>
      <c r="C41" s="2">
        <v>2013</v>
      </c>
      <c r="D41" s="2">
        <v>7</v>
      </c>
      <c r="E41" s="2">
        <v>12</v>
      </c>
      <c r="F41" s="2">
        <v>57</v>
      </c>
      <c r="G4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4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71.102564102564102</v>
      </c>
      <c r="J41" s="10">
        <f>MAX(Y_2013[[#This Row],[sub index SO2]:[sub index PM10]])</f>
        <v>71.102564102564102</v>
      </c>
    </row>
    <row r="42" spans="1:10" x14ac:dyDescent="0.25">
      <c r="A42" s="2" t="s">
        <v>75</v>
      </c>
      <c r="B42" s="2" t="s">
        <v>78</v>
      </c>
      <c r="C42" s="2">
        <v>2013</v>
      </c>
      <c r="D42" s="2">
        <v>7</v>
      </c>
      <c r="E42" s="2">
        <v>12</v>
      </c>
      <c r="F42" s="2">
        <v>48</v>
      </c>
      <c r="G4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4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59.794871794871796</v>
      </c>
      <c r="J42" s="10">
        <f>MAX(Y_2013[[#This Row],[sub index SO2]:[sub index PM10]])</f>
        <v>59.794871794871796</v>
      </c>
    </row>
    <row r="43" spans="1:10" x14ac:dyDescent="0.25">
      <c r="A43" s="2" t="s">
        <v>75</v>
      </c>
      <c r="B43" s="2" t="s">
        <v>79</v>
      </c>
      <c r="C43" s="2">
        <v>2013</v>
      </c>
      <c r="D43" s="2">
        <v>0</v>
      </c>
      <c r="E43" s="2">
        <v>0</v>
      </c>
      <c r="F43" s="2">
        <v>0</v>
      </c>
      <c r="G4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4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4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43" s="10">
        <f>MAX(Y_2013[[#This Row],[sub index SO2]:[sub index PM10]])</f>
        <v>0</v>
      </c>
    </row>
    <row r="44" spans="1:10" x14ac:dyDescent="0.25">
      <c r="A44" s="2" t="s">
        <v>75</v>
      </c>
      <c r="B44" s="2" t="s">
        <v>81</v>
      </c>
      <c r="C44" s="2">
        <v>2013</v>
      </c>
      <c r="D44" s="2">
        <v>0</v>
      </c>
      <c r="E44" s="2">
        <v>0</v>
      </c>
      <c r="F44" s="2">
        <v>0</v>
      </c>
      <c r="G4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4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4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44" s="10">
        <f>MAX(Y_2013[[#This Row],[sub index SO2]:[sub index PM10]])</f>
        <v>0</v>
      </c>
    </row>
    <row r="45" spans="1:10" x14ac:dyDescent="0.25">
      <c r="A45" s="2" t="s">
        <v>75</v>
      </c>
      <c r="B45" s="2" t="s">
        <v>83</v>
      </c>
      <c r="C45" s="2">
        <v>2013</v>
      </c>
      <c r="D45" s="2">
        <v>7</v>
      </c>
      <c r="E45" s="2">
        <v>13</v>
      </c>
      <c r="F45" s="2">
        <v>54</v>
      </c>
      <c r="G4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4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4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67.333333333333329</v>
      </c>
      <c r="J45" s="10">
        <f>MAX(Y_2013[[#This Row],[sub index SO2]:[sub index PM10]])</f>
        <v>67.333333333333329</v>
      </c>
    </row>
    <row r="46" spans="1:10" x14ac:dyDescent="0.25">
      <c r="A46" s="2" t="s">
        <v>75</v>
      </c>
      <c r="B46" s="2" t="s">
        <v>84</v>
      </c>
      <c r="C46" s="2">
        <v>2013</v>
      </c>
      <c r="D46" s="2">
        <v>7</v>
      </c>
      <c r="E46" s="2">
        <v>13</v>
      </c>
      <c r="F46" s="2">
        <v>54</v>
      </c>
      <c r="G4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4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4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67.333333333333329</v>
      </c>
      <c r="J46" s="10">
        <f>MAX(Y_2013[[#This Row],[sub index SO2]:[sub index PM10]])</f>
        <v>67.333333333333329</v>
      </c>
    </row>
    <row r="47" spans="1:10" x14ac:dyDescent="0.25">
      <c r="A47" s="2" t="s">
        <v>75</v>
      </c>
      <c r="B47" s="2" t="s">
        <v>86</v>
      </c>
      <c r="C47" s="2">
        <v>2013</v>
      </c>
      <c r="D47" s="2">
        <v>10</v>
      </c>
      <c r="E47" s="2">
        <v>12</v>
      </c>
      <c r="F47" s="2">
        <v>60</v>
      </c>
      <c r="G4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4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74.871794871794876</v>
      </c>
      <c r="J47" s="10">
        <f>MAX(Y_2013[[#This Row],[sub index SO2]:[sub index PM10]])</f>
        <v>74.871794871794876</v>
      </c>
    </row>
    <row r="48" spans="1:10" x14ac:dyDescent="0.25">
      <c r="A48" s="2" t="s">
        <v>75</v>
      </c>
      <c r="B48" s="2" t="s">
        <v>88</v>
      </c>
      <c r="C48" s="2">
        <v>2013</v>
      </c>
      <c r="D48" s="2">
        <v>6</v>
      </c>
      <c r="E48" s="2">
        <v>12</v>
      </c>
      <c r="F48" s="2">
        <v>60</v>
      </c>
      <c r="G4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4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74.871794871794876</v>
      </c>
      <c r="J48" s="10">
        <f>MAX(Y_2013[[#This Row],[sub index SO2]:[sub index PM10]])</f>
        <v>74.871794871794876</v>
      </c>
    </row>
    <row r="49" spans="1:10" x14ac:dyDescent="0.25">
      <c r="A49" s="2" t="s">
        <v>75</v>
      </c>
      <c r="B49" s="2" t="s">
        <v>89</v>
      </c>
      <c r="C49" s="2">
        <v>2013</v>
      </c>
      <c r="D49" s="2">
        <v>6</v>
      </c>
      <c r="E49" s="2">
        <v>12</v>
      </c>
      <c r="F49" s="2">
        <v>60</v>
      </c>
      <c r="G4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4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4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74.871794871794876</v>
      </c>
      <c r="J49" s="10">
        <f>MAX(Y_2013[[#This Row],[sub index SO2]:[sub index PM10]])</f>
        <v>74.871794871794876</v>
      </c>
    </row>
    <row r="50" spans="1:10" x14ac:dyDescent="0.25">
      <c r="A50" s="2" t="s">
        <v>75</v>
      </c>
      <c r="B50" s="2" t="s">
        <v>90</v>
      </c>
      <c r="C50" s="2">
        <v>2013</v>
      </c>
      <c r="D50" s="2">
        <v>7</v>
      </c>
      <c r="E50" s="2">
        <v>10</v>
      </c>
      <c r="F50" s="2">
        <v>46</v>
      </c>
      <c r="G5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5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12.5</v>
      </c>
      <c r="I5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57.282051282051285</v>
      </c>
      <c r="J50" s="10">
        <f>MAX(Y_2013[[#This Row],[sub index SO2]:[sub index PM10]])</f>
        <v>57.282051282051285</v>
      </c>
    </row>
    <row r="51" spans="1:10" x14ac:dyDescent="0.25">
      <c r="A51" s="2" t="s">
        <v>75</v>
      </c>
      <c r="B51" s="2" t="s">
        <v>91</v>
      </c>
      <c r="C51" s="2">
        <v>2013</v>
      </c>
      <c r="D51" s="2">
        <v>6</v>
      </c>
      <c r="E51" s="2">
        <v>12</v>
      </c>
      <c r="F51" s="2">
        <v>50</v>
      </c>
      <c r="G5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5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5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62.307692307692307</v>
      </c>
      <c r="J51" s="10">
        <f>MAX(Y_2013[[#This Row],[sub index SO2]:[sub index PM10]])</f>
        <v>62.307692307692307</v>
      </c>
    </row>
    <row r="52" spans="1:10" x14ac:dyDescent="0.25">
      <c r="A52" s="2" t="s">
        <v>75</v>
      </c>
      <c r="B52" s="2" t="s">
        <v>93</v>
      </c>
      <c r="C52" s="2">
        <v>2013</v>
      </c>
      <c r="D52" s="2">
        <v>7</v>
      </c>
      <c r="E52" s="2">
        <v>12</v>
      </c>
      <c r="F52" s="2">
        <v>46</v>
      </c>
      <c r="G5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5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5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57.282051282051285</v>
      </c>
      <c r="J52" s="10">
        <f>MAX(Y_2013[[#This Row],[sub index SO2]:[sub index PM10]])</f>
        <v>57.282051282051285</v>
      </c>
    </row>
    <row r="53" spans="1:10" x14ac:dyDescent="0.25">
      <c r="A53" s="2" t="s">
        <v>75</v>
      </c>
      <c r="B53" s="2" t="s">
        <v>94</v>
      </c>
      <c r="C53" s="2">
        <v>2013</v>
      </c>
      <c r="D53" s="2">
        <v>7</v>
      </c>
      <c r="E53" s="2">
        <v>12</v>
      </c>
      <c r="F53" s="2">
        <v>53</v>
      </c>
      <c r="G5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5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5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66.07692307692308</v>
      </c>
      <c r="J53" s="10">
        <f>MAX(Y_2013[[#This Row],[sub index SO2]:[sub index PM10]])</f>
        <v>66.07692307692308</v>
      </c>
    </row>
    <row r="54" spans="1:10" x14ac:dyDescent="0.25">
      <c r="A54" s="2" t="s">
        <v>75</v>
      </c>
      <c r="B54" s="2" t="s">
        <v>95</v>
      </c>
      <c r="C54" s="2">
        <v>2013</v>
      </c>
      <c r="D54" s="2">
        <v>6</v>
      </c>
      <c r="E54" s="2">
        <v>12</v>
      </c>
      <c r="F54" s="2">
        <v>54</v>
      </c>
      <c r="G5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5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5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67.333333333333329</v>
      </c>
      <c r="J54" s="10">
        <f>MAX(Y_2013[[#This Row],[sub index SO2]:[sub index PM10]])</f>
        <v>67.333333333333329</v>
      </c>
    </row>
    <row r="55" spans="1:10" x14ac:dyDescent="0.25">
      <c r="A55" s="2" t="s">
        <v>75</v>
      </c>
      <c r="B55" s="2" t="s">
        <v>96</v>
      </c>
      <c r="C55" s="2">
        <v>2013</v>
      </c>
      <c r="D55" s="2">
        <v>7</v>
      </c>
      <c r="E55" s="2">
        <v>11</v>
      </c>
      <c r="F55" s="2">
        <v>49</v>
      </c>
      <c r="G5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5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13.75</v>
      </c>
      <c r="I5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61.051282051282051</v>
      </c>
      <c r="J55" s="10">
        <f>MAX(Y_2013[[#This Row],[sub index SO2]:[sub index PM10]])</f>
        <v>61.051282051282051</v>
      </c>
    </row>
    <row r="56" spans="1:10" x14ac:dyDescent="0.25">
      <c r="A56" s="2" t="s">
        <v>75</v>
      </c>
      <c r="B56" s="2" t="s">
        <v>97</v>
      </c>
      <c r="C56" s="2">
        <v>2013</v>
      </c>
      <c r="D56" s="2">
        <v>12</v>
      </c>
      <c r="E56" s="2">
        <v>17</v>
      </c>
      <c r="F56" s="2">
        <v>79</v>
      </c>
      <c r="G5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5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5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98.743589743589752</v>
      </c>
      <c r="J56" s="10">
        <f>MAX(Y_2013[[#This Row],[sub index SO2]:[sub index PM10]])</f>
        <v>98.743589743589752</v>
      </c>
    </row>
    <row r="57" spans="1:10" x14ac:dyDescent="0.25">
      <c r="A57" s="2" t="s">
        <v>75</v>
      </c>
      <c r="B57" s="2" t="s">
        <v>99</v>
      </c>
      <c r="C57" s="2">
        <v>2013</v>
      </c>
      <c r="D57" s="2">
        <v>14</v>
      </c>
      <c r="E57" s="2">
        <v>21</v>
      </c>
      <c r="F57" s="2">
        <v>86</v>
      </c>
      <c r="G5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17.5</v>
      </c>
      <c r="H5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5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106</v>
      </c>
      <c r="J57" s="10">
        <f>MAX(Y_2013[[#This Row],[sub index SO2]:[sub index PM10]])</f>
        <v>106</v>
      </c>
    </row>
    <row r="58" spans="1:10" x14ac:dyDescent="0.25">
      <c r="A58" s="2" t="s">
        <v>100</v>
      </c>
      <c r="B58" s="2" t="s">
        <v>101</v>
      </c>
      <c r="C58" s="2">
        <v>2013</v>
      </c>
      <c r="D58" s="2">
        <v>12</v>
      </c>
      <c r="E58" s="2">
        <v>19</v>
      </c>
      <c r="F58" s="2">
        <v>90</v>
      </c>
      <c r="G5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5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5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110</v>
      </c>
      <c r="J58" s="10">
        <f>MAX(Y_2013[[#This Row],[sub index SO2]:[sub index PM10]])</f>
        <v>110</v>
      </c>
    </row>
    <row r="59" spans="1:10" x14ac:dyDescent="0.25">
      <c r="A59" s="2" t="s">
        <v>100</v>
      </c>
      <c r="B59" s="2" t="s">
        <v>102</v>
      </c>
      <c r="C59" s="2">
        <v>2013</v>
      </c>
      <c r="D59" s="2">
        <v>12</v>
      </c>
      <c r="E59" s="2">
        <v>17</v>
      </c>
      <c r="F59" s="2">
        <v>87</v>
      </c>
      <c r="G5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5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5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107</v>
      </c>
      <c r="J59" s="10">
        <f>MAX(Y_2013[[#This Row],[sub index SO2]:[sub index PM10]])</f>
        <v>107</v>
      </c>
    </row>
    <row r="60" spans="1:10" x14ac:dyDescent="0.25">
      <c r="A60" s="2" t="s">
        <v>100</v>
      </c>
      <c r="B60" s="2" t="s">
        <v>104</v>
      </c>
      <c r="C60" s="2">
        <v>2013</v>
      </c>
      <c r="D60" s="2">
        <v>13</v>
      </c>
      <c r="E60" s="2">
        <v>20</v>
      </c>
      <c r="F60" s="2">
        <v>88</v>
      </c>
      <c r="G6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6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25</v>
      </c>
      <c r="I6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108</v>
      </c>
      <c r="J60" s="10">
        <f>MAX(Y_2013[[#This Row],[sub index SO2]:[sub index PM10]])</f>
        <v>108</v>
      </c>
    </row>
    <row r="61" spans="1:10" x14ac:dyDescent="0.25">
      <c r="A61" s="2" t="s">
        <v>100</v>
      </c>
      <c r="B61" s="2" t="s">
        <v>106</v>
      </c>
      <c r="C61" s="2">
        <v>2013</v>
      </c>
      <c r="D61" s="2">
        <v>14</v>
      </c>
      <c r="E61" s="2">
        <v>19</v>
      </c>
      <c r="F61" s="2">
        <v>89</v>
      </c>
      <c r="G6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17.5</v>
      </c>
      <c r="H6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6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109</v>
      </c>
      <c r="J61" s="10">
        <f>MAX(Y_2013[[#This Row],[sub index SO2]:[sub index PM10]])</f>
        <v>109</v>
      </c>
    </row>
    <row r="62" spans="1:10" x14ac:dyDescent="0.25">
      <c r="A62" s="2" t="s">
        <v>100</v>
      </c>
      <c r="B62" s="2" t="s">
        <v>108</v>
      </c>
      <c r="C62" s="2">
        <v>2013</v>
      </c>
      <c r="D62" s="2">
        <v>13</v>
      </c>
      <c r="E62" s="2">
        <v>20</v>
      </c>
      <c r="F62" s="2">
        <v>93</v>
      </c>
      <c r="G6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6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25</v>
      </c>
      <c r="I6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113</v>
      </c>
      <c r="J62" s="10">
        <f>MAX(Y_2013[[#This Row],[sub index SO2]:[sub index PM10]])</f>
        <v>113</v>
      </c>
    </row>
    <row r="63" spans="1:10" x14ac:dyDescent="0.25">
      <c r="A63" s="2" t="s">
        <v>100</v>
      </c>
      <c r="B63" s="2" t="s">
        <v>109</v>
      </c>
      <c r="C63" s="2">
        <v>2013</v>
      </c>
      <c r="D63" s="2">
        <v>12</v>
      </c>
      <c r="E63" s="2">
        <v>26</v>
      </c>
      <c r="F63" s="2">
        <v>196</v>
      </c>
      <c r="G6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6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32.5</v>
      </c>
      <c r="I6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216</v>
      </c>
      <c r="J63" s="10">
        <f>MAX(Y_2013[[#This Row],[sub index SO2]:[sub index PM10]])</f>
        <v>216</v>
      </c>
    </row>
    <row r="64" spans="1:10" x14ac:dyDescent="0.25">
      <c r="A64" s="2" t="s">
        <v>100</v>
      </c>
      <c r="B64" s="2" t="s">
        <v>111</v>
      </c>
      <c r="C64" s="2">
        <v>2013</v>
      </c>
      <c r="D64" s="2">
        <v>6</v>
      </c>
      <c r="E64" s="2">
        <v>9</v>
      </c>
      <c r="F64" s="2">
        <v>97</v>
      </c>
      <c r="G6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6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6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117</v>
      </c>
      <c r="J64" s="10">
        <f>MAX(Y_2013[[#This Row],[sub index SO2]:[sub index PM10]])</f>
        <v>117</v>
      </c>
    </row>
    <row r="65" spans="1:10" x14ac:dyDescent="0.25">
      <c r="A65" s="2" t="s">
        <v>112</v>
      </c>
      <c r="B65" s="2" t="s">
        <v>113</v>
      </c>
      <c r="C65" s="2">
        <v>2013</v>
      </c>
      <c r="D65" s="2">
        <v>10</v>
      </c>
      <c r="E65" s="2">
        <v>23</v>
      </c>
      <c r="F65" s="2">
        <v>153</v>
      </c>
      <c r="G6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6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6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173</v>
      </c>
      <c r="J65" s="10">
        <f>MAX(Y_2013[[#This Row],[sub index SO2]:[sub index PM10]])</f>
        <v>173</v>
      </c>
    </row>
    <row r="66" spans="1:10" x14ac:dyDescent="0.25">
      <c r="A66" s="2" t="s">
        <v>112</v>
      </c>
      <c r="B66" s="2" t="s">
        <v>116</v>
      </c>
      <c r="C66" s="2">
        <v>2013</v>
      </c>
      <c r="D66" s="2">
        <v>2</v>
      </c>
      <c r="E66" s="2">
        <v>27</v>
      </c>
      <c r="F66" s="2">
        <v>118</v>
      </c>
      <c r="G6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6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6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138</v>
      </c>
      <c r="J66" s="10">
        <f>MAX(Y_2013[[#This Row],[sub index SO2]:[sub index PM10]])</f>
        <v>138</v>
      </c>
    </row>
    <row r="67" spans="1:10" x14ac:dyDescent="0.25">
      <c r="A67" s="2" t="s">
        <v>112</v>
      </c>
      <c r="B67" s="2" t="s">
        <v>118</v>
      </c>
      <c r="C67" s="2">
        <v>2013</v>
      </c>
      <c r="D67" s="2">
        <v>2</v>
      </c>
      <c r="E67" s="2">
        <v>11</v>
      </c>
      <c r="F67" s="2">
        <v>85</v>
      </c>
      <c r="G6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6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13.75</v>
      </c>
      <c r="I6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105</v>
      </c>
      <c r="J67" s="10">
        <f>MAX(Y_2013[[#This Row],[sub index SO2]:[sub index PM10]])</f>
        <v>105</v>
      </c>
    </row>
    <row r="68" spans="1:10" x14ac:dyDescent="0.25">
      <c r="A68" s="2" t="s">
        <v>119</v>
      </c>
      <c r="B68" s="2" t="s">
        <v>120</v>
      </c>
      <c r="C68" s="2">
        <v>2013</v>
      </c>
      <c r="D68" s="2">
        <v>0</v>
      </c>
      <c r="E68" s="2">
        <v>0</v>
      </c>
      <c r="F68" s="2">
        <v>0</v>
      </c>
      <c r="G6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6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6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68" s="10">
        <f>MAX(Y_2013[[#This Row],[sub index SO2]:[sub index PM10]])</f>
        <v>0</v>
      </c>
    </row>
    <row r="69" spans="1:10" x14ac:dyDescent="0.25">
      <c r="A69" s="2" t="s">
        <v>119</v>
      </c>
      <c r="B69" s="2" t="s">
        <v>121</v>
      </c>
      <c r="C69" s="2">
        <v>2013</v>
      </c>
      <c r="D69" s="2">
        <v>2</v>
      </c>
      <c r="E69" s="2">
        <v>15</v>
      </c>
      <c r="F69" s="2">
        <v>142</v>
      </c>
      <c r="G6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6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6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162</v>
      </c>
      <c r="J69" s="10">
        <f>MAX(Y_2013[[#This Row],[sub index SO2]:[sub index PM10]])</f>
        <v>162</v>
      </c>
    </row>
    <row r="70" spans="1:10" x14ac:dyDescent="0.25">
      <c r="A70" s="2" t="s">
        <v>119</v>
      </c>
      <c r="B70" s="2" t="s">
        <v>123</v>
      </c>
      <c r="C70" s="2">
        <v>2013</v>
      </c>
      <c r="D70" s="2">
        <v>2</v>
      </c>
      <c r="E70" s="2">
        <v>9</v>
      </c>
      <c r="F70" s="2">
        <v>48</v>
      </c>
      <c r="G7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7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59.794871794871796</v>
      </c>
      <c r="J70" s="10">
        <f>MAX(Y_2013[[#This Row],[sub index SO2]:[sub index PM10]])</f>
        <v>59.794871794871796</v>
      </c>
    </row>
    <row r="71" spans="1:10" x14ac:dyDescent="0.25">
      <c r="A71" s="2" t="s">
        <v>119</v>
      </c>
      <c r="B71" s="2" t="s">
        <v>124</v>
      </c>
      <c r="C71" s="2">
        <v>2013</v>
      </c>
      <c r="D71" s="2">
        <v>2</v>
      </c>
      <c r="E71" s="2">
        <v>26</v>
      </c>
      <c r="F71" s="2">
        <v>110</v>
      </c>
      <c r="G7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32.5</v>
      </c>
      <c r="I7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130</v>
      </c>
      <c r="J71" s="10">
        <f>MAX(Y_2013[[#This Row],[sub index SO2]:[sub index PM10]])</f>
        <v>130</v>
      </c>
    </row>
    <row r="72" spans="1:10" x14ac:dyDescent="0.25">
      <c r="A72" s="2" t="s">
        <v>119</v>
      </c>
      <c r="B72" s="2" t="s">
        <v>126</v>
      </c>
      <c r="C72" s="2">
        <v>2013</v>
      </c>
      <c r="D72" s="2">
        <v>2</v>
      </c>
      <c r="E72" s="2">
        <v>14</v>
      </c>
      <c r="F72" s="2">
        <v>117</v>
      </c>
      <c r="G7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7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137</v>
      </c>
      <c r="J72" s="10">
        <f>MAX(Y_2013[[#This Row],[sub index SO2]:[sub index PM10]])</f>
        <v>137</v>
      </c>
    </row>
    <row r="73" spans="1:10" x14ac:dyDescent="0.25">
      <c r="A73" s="2" t="s">
        <v>119</v>
      </c>
      <c r="B73" s="2" t="s">
        <v>128</v>
      </c>
      <c r="C73" s="2">
        <v>2013</v>
      </c>
      <c r="D73" s="2">
        <v>3</v>
      </c>
      <c r="E73" s="2">
        <v>12</v>
      </c>
      <c r="F73" s="2">
        <v>68</v>
      </c>
      <c r="G7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7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7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84.92307692307692</v>
      </c>
      <c r="J73" s="10">
        <f>MAX(Y_2013[[#This Row],[sub index SO2]:[sub index PM10]])</f>
        <v>84.92307692307692</v>
      </c>
    </row>
    <row r="74" spans="1:10" x14ac:dyDescent="0.25">
      <c r="A74" s="2" t="s">
        <v>119</v>
      </c>
      <c r="B74" s="2" t="s">
        <v>130</v>
      </c>
      <c r="C74" s="2">
        <v>2013</v>
      </c>
      <c r="D74" s="2">
        <v>2</v>
      </c>
      <c r="E74" s="2">
        <v>10</v>
      </c>
      <c r="F74" s="2">
        <v>47</v>
      </c>
      <c r="G7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12.5</v>
      </c>
      <c r="I7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58.53846153846154</v>
      </c>
      <c r="J74" s="10">
        <f>MAX(Y_2013[[#This Row],[sub index SO2]:[sub index PM10]])</f>
        <v>58.53846153846154</v>
      </c>
    </row>
    <row r="75" spans="1:10" x14ac:dyDescent="0.25">
      <c r="A75" s="2" t="s">
        <v>119</v>
      </c>
      <c r="B75" s="2" t="s">
        <v>131</v>
      </c>
      <c r="C75" s="2">
        <v>2013</v>
      </c>
      <c r="D75" s="2">
        <v>2</v>
      </c>
      <c r="E75" s="2">
        <v>8</v>
      </c>
      <c r="F75" s="2">
        <v>74</v>
      </c>
      <c r="G7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10</v>
      </c>
      <c r="I7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92.461538461538453</v>
      </c>
      <c r="J75" s="10">
        <f>MAX(Y_2013[[#This Row],[sub index SO2]:[sub index PM10]])</f>
        <v>92.461538461538453</v>
      </c>
    </row>
    <row r="76" spans="1:10" x14ac:dyDescent="0.25">
      <c r="A76" s="2" t="s">
        <v>119</v>
      </c>
      <c r="B76" s="2" t="s">
        <v>132</v>
      </c>
      <c r="C76" s="2">
        <v>2013</v>
      </c>
      <c r="D76" s="2">
        <v>2</v>
      </c>
      <c r="E76" s="2">
        <v>6</v>
      </c>
      <c r="F76" s="2">
        <v>93</v>
      </c>
      <c r="G7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7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7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113</v>
      </c>
      <c r="J76" s="10">
        <f>MAX(Y_2013[[#This Row],[sub index SO2]:[sub index PM10]])</f>
        <v>113</v>
      </c>
    </row>
    <row r="77" spans="1:10" x14ac:dyDescent="0.25">
      <c r="A77" s="2" t="s">
        <v>119</v>
      </c>
      <c r="B77" s="2" t="s">
        <v>133</v>
      </c>
      <c r="C77" s="2">
        <v>2013</v>
      </c>
      <c r="D77" s="2">
        <v>5</v>
      </c>
      <c r="E77" s="2">
        <v>15</v>
      </c>
      <c r="F77" s="2">
        <v>118</v>
      </c>
      <c r="G7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7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7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138</v>
      </c>
      <c r="J77" s="10">
        <f>MAX(Y_2013[[#This Row],[sub index SO2]:[sub index PM10]])</f>
        <v>138</v>
      </c>
    </row>
    <row r="78" spans="1:10" x14ac:dyDescent="0.25">
      <c r="A78" s="2" t="s">
        <v>119</v>
      </c>
      <c r="B78" s="2" t="s">
        <v>135</v>
      </c>
      <c r="C78" s="2">
        <v>2013</v>
      </c>
      <c r="D78" s="2">
        <v>16</v>
      </c>
      <c r="E78" s="2">
        <v>40</v>
      </c>
      <c r="F78" s="2">
        <v>151</v>
      </c>
      <c r="G7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7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50</v>
      </c>
      <c r="I7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171</v>
      </c>
      <c r="J78" s="10">
        <f>MAX(Y_2013[[#This Row],[sub index SO2]:[sub index PM10]])</f>
        <v>171</v>
      </c>
    </row>
    <row r="79" spans="1:10" x14ac:dyDescent="0.25">
      <c r="A79" s="2" t="s">
        <v>136</v>
      </c>
      <c r="B79" s="2" t="s">
        <v>137</v>
      </c>
      <c r="C79" s="2">
        <v>2013</v>
      </c>
      <c r="D79" s="2">
        <v>35</v>
      </c>
      <c r="E79" s="2">
        <v>45</v>
      </c>
      <c r="F79" s="2">
        <v>135</v>
      </c>
      <c r="G7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43.75</v>
      </c>
      <c r="H7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56.025641025641022</v>
      </c>
      <c r="I7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155</v>
      </c>
      <c r="J79" s="10">
        <f>MAX(Y_2013[[#This Row],[sub index SO2]:[sub index PM10]])</f>
        <v>155</v>
      </c>
    </row>
    <row r="80" spans="1:10" x14ac:dyDescent="0.25">
      <c r="A80" s="2" t="s">
        <v>139</v>
      </c>
      <c r="B80" s="2" t="s">
        <v>140</v>
      </c>
      <c r="C80" s="2">
        <v>2013</v>
      </c>
      <c r="D80" s="2">
        <v>16</v>
      </c>
      <c r="E80" s="2">
        <v>39</v>
      </c>
      <c r="F80" s="2">
        <v>193</v>
      </c>
      <c r="G8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8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48.75</v>
      </c>
      <c r="I8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213</v>
      </c>
      <c r="J80" s="10">
        <f>MAX(Y_2013[[#This Row],[sub index SO2]:[sub index PM10]])</f>
        <v>213</v>
      </c>
    </row>
    <row r="81" spans="1:10" x14ac:dyDescent="0.25">
      <c r="A81" s="2" t="s">
        <v>139</v>
      </c>
      <c r="B81" s="2" t="s">
        <v>142</v>
      </c>
      <c r="C81" s="2">
        <v>2013</v>
      </c>
      <c r="D81" s="2">
        <v>19</v>
      </c>
      <c r="E81" s="2">
        <v>36</v>
      </c>
      <c r="F81" s="2">
        <v>177</v>
      </c>
      <c r="G8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23.75</v>
      </c>
      <c r="H8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45</v>
      </c>
      <c r="I8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197</v>
      </c>
      <c r="J81" s="10">
        <f>MAX(Y_2013[[#This Row],[sub index SO2]:[sub index PM10]])</f>
        <v>197</v>
      </c>
    </row>
    <row r="82" spans="1:10" x14ac:dyDescent="0.25">
      <c r="A82" s="2" t="s">
        <v>139</v>
      </c>
      <c r="B82" s="2" t="s">
        <v>145</v>
      </c>
      <c r="C82" s="2">
        <v>2013</v>
      </c>
      <c r="D82" s="2">
        <v>0</v>
      </c>
      <c r="E82" s="2">
        <v>0</v>
      </c>
      <c r="F82" s="2">
        <v>0</v>
      </c>
      <c r="G8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8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8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82" s="10">
        <f>MAX(Y_2013[[#This Row],[sub index SO2]:[sub index PM10]])</f>
        <v>0</v>
      </c>
    </row>
    <row r="83" spans="1:10" x14ac:dyDescent="0.25">
      <c r="A83" s="2" t="s">
        <v>139</v>
      </c>
      <c r="B83" s="2" t="s">
        <v>147</v>
      </c>
      <c r="C83" s="2">
        <v>2013</v>
      </c>
      <c r="D83" s="2">
        <v>16</v>
      </c>
      <c r="E83" s="2">
        <v>40</v>
      </c>
      <c r="F83" s="2">
        <v>121</v>
      </c>
      <c r="G8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8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50</v>
      </c>
      <c r="I8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141</v>
      </c>
      <c r="J83" s="10">
        <f>MAX(Y_2013[[#This Row],[sub index SO2]:[sub index PM10]])</f>
        <v>141</v>
      </c>
    </row>
    <row r="84" spans="1:10" x14ac:dyDescent="0.25">
      <c r="A84" s="2" t="s">
        <v>139</v>
      </c>
      <c r="B84" s="2" t="s">
        <v>148</v>
      </c>
      <c r="C84" s="2">
        <v>2013</v>
      </c>
      <c r="D84" s="2">
        <v>0</v>
      </c>
      <c r="E84" s="2">
        <v>0</v>
      </c>
      <c r="F84" s="2">
        <v>0</v>
      </c>
      <c r="G8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8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8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84" s="10">
        <f>MAX(Y_2013[[#This Row],[sub index SO2]:[sub index PM10]])</f>
        <v>0</v>
      </c>
    </row>
    <row r="85" spans="1:10" x14ac:dyDescent="0.25">
      <c r="A85" s="2" t="s">
        <v>139</v>
      </c>
      <c r="B85" s="2" t="s">
        <v>149</v>
      </c>
      <c r="C85" s="2">
        <v>2013</v>
      </c>
      <c r="D85" s="2">
        <v>0</v>
      </c>
      <c r="E85" s="2">
        <v>0</v>
      </c>
      <c r="F85" s="2">
        <v>0</v>
      </c>
      <c r="G8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8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8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85" s="10">
        <f>MAX(Y_2013[[#This Row],[sub index SO2]:[sub index PM10]])</f>
        <v>0</v>
      </c>
    </row>
    <row r="86" spans="1:10" x14ac:dyDescent="0.25">
      <c r="A86" s="2" t="s">
        <v>139</v>
      </c>
      <c r="B86" s="2" t="s">
        <v>150</v>
      </c>
      <c r="C86" s="2">
        <v>2013</v>
      </c>
      <c r="D86" s="2">
        <v>0</v>
      </c>
      <c r="E86" s="2">
        <v>0</v>
      </c>
      <c r="F86" s="2">
        <v>0</v>
      </c>
      <c r="G8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8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8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86" s="10">
        <f>MAX(Y_2013[[#This Row],[sub index SO2]:[sub index PM10]])</f>
        <v>0</v>
      </c>
    </row>
    <row r="87" spans="1:10" x14ac:dyDescent="0.25">
      <c r="A87" s="2" t="s">
        <v>139</v>
      </c>
      <c r="B87" s="2" t="s">
        <v>152</v>
      </c>
      <c r="C87" s="2">
        <v>2013</v>
      </c>
      <c r="D87" s="2">
        <v>2</v>
      </c>
      <c r="E87" s="2">
        <v>19</v>
      </c>
      <c r="F87" s="2">
        <v>74</v>
      </c>
      <c r="G8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8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8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92.461538461538453</v>
      </c>
      <c r="J87" s="10">
        <f>MAX(Y_2013[[#This Row],[sub index SO2]:[sub index PM10]])</f>
        <v>92.461538461538453</v>
      </c>
    </row>
    <row r="88" spans="1:10" x14ac:dyDescent="0.25">
      <c r="A88" s="2" t="s">
        <v>154</v>
      </c>
      <c r="B88" s="2" t="s">
        <v>155</v>
      </c>
      <c r="C88" s="2">
        <v>2013</v>
      </c>
      <c r="D88" s="2">
        <v>0</v>
      </c>
      <c r="E88" s="2">
        <v>0</v>
      </c>
      <c r="F88" s="2">
        <v>0</v>
      </c>
      <c r="G8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8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8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88" s="10">
        <f>MAX(Y_2013[[#This Row],[sub index SO2]:[sub index PM10]])</f>
        <v>0</v>
      </c>
    </row>
    <row r="89" spans="1:10" x14ac:dyDescent="0.25">
      <c r="A89" s="2" t="s">
        <v>154</v>
      </c>
      <c r="B89" s="2" t="s">
        <v>156</v>
      </c>
      <c r="C89" s="2">
        <v>2013</v>
      </c>
      <c r="D89" s="2">
        <v>3</v>
      </c>
      <c r="E89" s="2">
        <v>6</v>
      </c>
      <c r="F89" s="2">
        <v>29</v>
      </c>
      <c r="G8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8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8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36.25</v>
      </c>
      <c r="J89" s="10">
        <f>MAX(Y_2013[[#This Row],[sub index SO2]:[sub index PM10]])</f>
        <v>36.25</v>
      </c>
    </row>
    <row r="90" spans="1:10" x14ac:dyDescent="0.25">
      <c r="A90" s="2" t="s">
        <v>154</v>
      </c>
      <c r="B90" s="2" t="s">
        <v>157</v>
      </c>
      <c r="C90" s="2">
        <v>2013</v>
      </c>
      <c r="D90" s="2">
        <v>5</v>
      </c>
      <c r="E90" s="2">
        <v>8</v>
      </c>
      <c r="F90" s="2">
        <v>92</v>
      </c>
      <c r="G9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9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10</v>
      </c>
      <c r="I9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112</v>
      </c>
      <c r="J90" s="10">
        <f>MAX(Y_2013[[#This Row],[sub index SO2]:[sub index PM10]])</f>
        <v>112</v>
      </c>
    </row>
    <row r="91" spans="1:10" x14ac:dyDescent="0.25">
      <c r="A91" s="2" t="s">
        <v>154</v>
      </c>
      <c r="B91" s="2" t="s">
        <v>158</v>
      </c>
      <c r="C91" s="2">
        <v>2013</v>
      </c>
      <c r="D91" s="2">
        <v>3</v>
      </c>
      <c r="E91" s="2">
        <v>14</v>
      </c>
      <c r="F91" s="2">
        <v>88</v>
      </c>
      <c r="G9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9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9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108</v>
      </c>
      <c r="J91" s="10">
        <f>MAX(Y_2013[[#This Row],[sub index SO2]:[sub index PM10]])</f>
        <v>108</v>
      </c>
    </row>
    <row r="92" spans="1:10" x14ac:dyDescent="0.25">
      <c r="A92" s="2" t="s">
        <v>154</v>
      </c>
      <c r="B92" s="2" t="s">
        <v>159</v>
      </c>
      <c r="C92" s="2">
        <v>2013</v>
      </c>
      <c r="D92" s="2">
        <v>5</v>
      </c>
      <c r="E92" s="2">
        <v>18</v>
      </c>
      <c r="F92" s="2">
        <v>26</v>
      </c>
      <c r="G9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9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22.5</v>
      </c>
      <c r="I9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32.5</v>
      </c>
      <c r="J92" s="10">
        <f>MAX(Y_2013[[#This Row],[sub index SO2]:[sub index PM10]])</f>
        <v>32.5</v>
      </c>
    </row>
    <row r="93" spans="1:10" x14ac:dyDescent="0.25">
      <c r="A93" s="2" t="s">
        <v>154</v>
      </c>
      <c r="B93" s="2" t="s">
        <v>160</v>
      </c>
      <c r="C93" s="2">
        <v>2013</v>
      </c>
      <c r="D93" s="2">
        <v>6</v>
      </c>
      <c r="E93" s="2">
        <v>15</v>
      </c>
      <c r="F93" s="2">
        <v>96</v>
      </c>
      <c r="G9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9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9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116</v>
      </c>
      <c r="J93" s="10">
        <f>MAX(Y_2013[[#This Row],[sub index SO2]:[sub index PM10]])</f>
        <v>116</v>
      </c>
    </row>
    <row r="94" spans="1:10" x14ac:dyDescent="0.25">
      <c r="A94" s="2" t="s">
        <v>154</v>
      </c>
      <c r="B94" s="2" t="s">
        <v>161</v>
      </c>
      <c r="C94" s="2">
        <v>2013</v>
      </c>
      <c r="D94" s="2">
        <v>0</v>
      </c>
      <c r="E94" s="2">
        <v>0</v>
      </c>
      <c r="F94" s="2">
        <v>0</v>
      </c>
      <c r="G9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9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9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94" s="10">
        <f>MAX(Y_2013[[#This Row],[sub index SO2]:[sub index PM10]])</f>
        <v>0</v>
      </c>
    </row>
    <row r="95" spans="1:10" x14ac:dyDescent="0.25">
      <c r="A95" s="2" t="s">
        <v>154</v>
      </c>
      <c r="B95" s="2" t="s">
        <v>162</v>
      </c>
      <c r="C95" s="2">
        <v>2013</v>
      </c>
      <c r="D95" s="2">
        <v>6</v>
      </c>
      <c r="E95" s="2">
        <v>14</v>
      </c>
      <c r="F95" s="2">
        <v>47</v>
      </c>
      <c r="G9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9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9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58.53846153846154</v>
      </c>
      <c r="J95" s="10">
        <f>MAX(Y_2013[[#This Row],[sub index SO2]:[sub index PM10]])</f>
        <v>58.53846153846154</v>
      </c>
    </row>
    <row r="96" spans="1:10" x14ac:dyDescent="0.25">
      <c r="A96" s="2" t="s">
        <v>154</v>
      </c>
      <c r="B96" s="2" t="s">
        <v>163</v>
      </c>
      <c r="C96" s="2">
        <v>2013</v>
      </c>
      <c r="D96" s="2">
        <v>11</v>
      </c>
      <c r="E96" s="2">
        <v>23</v>
      </c>
      <c r="F96" s="2">
        <v>43</v>
      </c>
      <c r="G9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9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9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53.512820512820511</v>
      </c>
      <c r="J96" s="10">
        <f>MAX(Y_2013[[#This Row],[sub index SO2]:[sub index PM10]])</f>
        <v>53.512820512820511</v>
      </c>
    </row>
    <row r="97" spans="1:10" x14ac:dyDescent="0.25">
      <c r="A97" s="2" t="s">
        <v>154</v>
      </c>
      <c r="B97" s="2" t="s">
        <v>164</v>
      </c>
      <c r="C97" s="2">
        <v>2013</v>
      </c>
      <c r="D97" s="2">
        <v>8</v>
      </c>
      <c r="E97" s="2">
        <v>7</v>
      </c>
      <c r="F97" s="2">
        <v>32</v>
      </c>
      <c r="G9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9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8.75</v>
      </c>
      <c r="I9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40</v>
      </c>
      <c r="J97" s="10">
        <f>MAX(Y_2013[[#This Row],[sub index SO2]:[sub index PM10]])</f>
        <v>40</v>
      </c>
    </row>
    <row r="98" spans="1:10" x14ac:dyDescent="0.25">
      <c r="A98" s="2" t="s">
        <v>154</v>
      </c>
      <c r="B98" s="2" t="s">
        <v>166</v>
      </c>
      <c r="C98" s="2">
        <v>2013</v>
      </c>
      <c r="D98" s="2">
        <v>11</v>
      </c>
      <c r="E98" s="2">
        <v>23</v>
      </c>
      <c r="F98" s="2">
        <v>60</v>
      </c>
      <c r="G9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9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9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74.871794871794876</v>
      </c>
      <c r="J98" s="10">
        <f>MAX(Y_2013[[#This Row],[sub index SO2]:[sub index PM10]])</f>
        <v>74.871794871794876</v>
      </c>
    </row>
    <row r="99" spans="1:10" x14ac:dyDescent="0.25">
      <c r="A99" s="2" t="s">
        <v>154</v>
      </c>
      <c r="B99" s="2" t="s">
        <v>167</v>
      </c>
      <c r="C99" s="2">
        <v>2013</v>
      </c>
      <c r="D99" s="2">
        <v>9</v>
      </c>
      <c r="E99" s="2">
        <v>13</v>
      </c>
      <c r="F99" s="2">
        <v>79</v>
      </c>
      <c r="G9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9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9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98.743589743589752</v>
      </c>
      <c r="J99" s="10">
        <f>MAX(Y_2013[[#This Row],[sub index SO2]:[sub index PM10]])</f>
        <v>98.743589743589752</v>
      </c>
    </row>
    <row r="100" spans="1:10" x14ac:dyDescent="0.25">
      <c r="A100" s="2" t="s">
        <v>154</v>
      </c>
      <c r="B100" s="2" t="s">
        <v>168</v>
      </c>
      <c r="C100" s="2">
        <v>2013</v>
      </c>
      <c r="D100" s="2">
        <v>5</v>
      </c>
      <c r="E100" s="2">
        <v>8</v>
      </c>
      <c r="F100" s="2">
        <v>51</v>
      </c>
      <c r="G10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0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10</v>
      </c>
      <c r="I10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63.564102564102562</v>
      </c>
      <c r="J100" s="10">
        <f>MAX(Y_2013[[#This Row],[sub index SO2]:[sub index PM10]])</f>
        <v>63.564102564102562</v>
      </c>
    </row>
    <row r="101" spans="1:10" x14ac:dyDescent="0.25">
      <c r="A101" s="2" t="s">
        <v>154</v>
      </c>
      <c r="B101" s="2" t="s">
        <v>169</v>
      </c>
      <c r="C101" s="2">
        <v>2013</v>
      </c>
      <c r="D101" s="2">
        <v>0</v>
      </c>
      <c r="E101" s="2">
        <v>0</v>
      </c>
      <c r="F101" s="2">
        <v>0</v>
      </c>
      <c r="G10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0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0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01" s="10">
        <f>MAX(Y_2013[[#This Row],[sub index SO2]:[sub index PM10]])</f>
        <v>0</v>
      </c>
    </row>
    <row r="102" spans="1:10" x14ac:dyDescent="0.25">
      <c r="A102" s="2" t="s">
        <v>154</v>
      </c>
      <c r="B102" s="2" t="s">
        <v>170</v>
      </c>
      <c r="C102" s="2">
        <v>2013</v>
      </c>
      <c r="D102" s="2">
        <v>2</v>
      </c>
      <c r="E102" s="2">
        <v>5</v>
      </c>
      <c r="F102" s="2">
        <v>47</v>
      </c>
      <c r="G10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0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0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58.53846153846154</v>
      </c>
      <c r="J102" s="10">
        <f>MAX(Y_2013[[#This Row],[sub index SO2]:[sub index PM10]])</f>
        <v>58.53846153846154</v>
      </c>
    </row>
    <row r="103" spans="1:10" x14ac:dyDescent="0.25">
      <c r="A103" s="2" t="s">
        <v>154</v>
      </c>
      <c r="B103" s="2" t="s">
        <v>171</v>
      </c>
      <c r="C103" s="2">
        <v>2013</v>
      </c>
      <c r="D103" s="2">
        <v>2</v>
      </c>
      <c r="E103" s="2">
        <v>6</v>
      </c>
      <c r="F103" s="2">
        <v>75</v>
      </c>
      <c r="G10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0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10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93.717948717948715</v>
      </c>
      <c r="J103" s="10">
        <f>MAX(Y_2013[[#This Row],[sub index SO2]:[sub index PM10]])</f>
        <v>93.717948717948715</v>
      </c>
    </row>
    <row r="104" spans="1:10" x14ac:dyDescent="0.25">
      <c r="A104" s="2" t="s">
        <v>154</v>
      </c>
      <c r="B104" s="2" t="s">
        <v>172</v>
      </c>
      <c r="C104" s="2">
        <v>2013</v>
      </c>
      <c r="D104" s="2">
        <v>4</v>
      </c>
      <c r="E104" s="2">
        <v>11</v>
      </c>
      <c r="F104" s="2">
        <v>36</v>
      </c>
      <c r="G10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10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13.75</v>
      </c>
      <c r="I10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45</v>
      </c>
      <c r="J104" s="10">
        <f>MAX(Y_2013[[#This Row],[sub index SO2]:[sub index PM10]])</f>
        <v>45</v>
      </c>
    </row>
    <row r="105" spans="1:10" x14ac:dyDescent="0.25">
      <c r="A105" s="2" t="s">
        <v>154</v>
      </c>
      <c r="B105" s="2" t="s">
        <v>173</v>
      </c>
      <c r="C105" s="2">
        <v>2013</v>
      </c>
      <c r="D105" s="2">
        <v>7</v>
      </c>
      <c r="E105" s="2">
        <v>19</v>
      </c>
      <c r="F105" s="2">
        <v>70</v>
      </c>
      <c r="G10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0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10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87.435897435897431</v>
      </c>
      <c r="J105" s="10">
        <f>MAX(Y_2013[[#This Row],[sub index SO2]:[sub index PM10]])</f>
        <v>87.435897435897431</v>
      </c>
    </row>
    <row r="106" spans="1:10" x14ac:dyDescent="0.25">
      <c r="A106" s="2" t="s">
        <v>174</v>
      </c>
      <c r="B106" s="2" t="s">
        <v>175</v>
      </c>
      <c r="C106" s="2">
        <v>2013</v>
      </c>
      <c r="D106" s="2">
        <v>2</v>
      </c>
      <c r="E106" s="2">
        <v>17</v>
      </c>
      <c r="F106" s="2">
        <v>48</v>
      </c>
      <c r="G10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0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0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59.794871794871796</v>
      </c>
      <c r="J106" s="10">
        <f>MAX(Y_2013[[#This Row],[sub index SO2]:[sub index PM10]])</f>
        <v>59.794871794871796</v>
      </c>
    </row>
    <row r="107" spans="1:10" x14ac:dyDescent="0.25">
      <c r="A107" s="2" t="s">
        <v>174</v>
      </c>
      <c r="B107" s="2" t="s">
        <v>176</v>
      </c>
      <c r="C107" s="2">
        <v>2013</v>
      </c>
      <c r="D107" s="2">
        <v>2</v>
      </c>
      <c r="E107" s="2">
        <v>5</v>
      </c>
      <c r="F107" s="2">
        <v>37</v>
      </c>
      <c r="G10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0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0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46.25</v>
      </c>
      <c r="J107" s="10">
        <f>MAX(Y_2013[[#This Row],[sub index SO2]:[sub index PM10]])</f>
        <v>46.25</v>
      </c>
    </row>
    <row r="108" spans="1:10" x14ac:dyDescent="0.25">
      <c r="A108" s="2" t="s">
        <v>174</v>
      </c>
      <c r="B108" s="2" t="s">
        <v>177</v>
      </c>
      <c r="C108" s="2">
        <v>2013</v>
      </c>
      <c r="D108" s="2">
        <v>3</v>
      </c>
      <c r="E108" s="2">
        <v>5</v>
      </c>
      <c r="F108" s="2">
        <v>39</v>
      </c>
      <c r="G10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0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0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48.75</v>
      </c>
      <c r="J108" s="10">
        <f>MAX(Y_2013[[#This Row],[sub index SO2]:[sub index PM10]])</f>
        <v>48.75</v>
      </c>
    </row>
    <row r="109" spans="1:10" x14ac:dyDescent="0.25">
      <c r="A109" s="2" t="s">
        <v>174</v>
      </c>
      <c r="B109" s="2" t="s">
        <v>178</v>
      </c>
      <c r="C109" s="2">
        <v>2013</v>
      </c>
      <c r="D109" s="2">
        <v>2</v>
      </c>
      <c r="E109" s="2">
        <v>14</v>
      </c>
      <c r="F109" s="2">
        <v>24</v>
      </c>
      <c r="G10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0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0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30</v>
      </c>
      <c r="J109" s="10">
        <f>MAX(Y_2013[[#This Row],[sub index SO2]:[sub index PM10]])</f>
        <v>30</v>
      </c>
    </row>
    <row r="110" spans="1:10" x14ac:dyDescent="0.25">
      <c r="A110" s="2" t="s">
        <v>174</v>
      </c>
      <c r="B110" s="2" t="s">
        <v>179</v>
      </c>
      <c r="C110" s="2">
        <v>2013</v>
      </c>
      <c r="D110" s="2">
        <v>9</v>
      </c>
      <c r="E110" s="2">
        <v>22</v>
      </c>
      <c r="F110" s="2">
        <v>54</v>
      </c>
      <c r="G11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11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11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67.333333333333329</v>
      </c>
      <c r="J110" s="10">
        <f>MAX(Y_2013[[#This Row],[sub index SO2]:[sub index PM10]])</f>
        <v>67.333333333333329</v>
      </c>
    </row>
    <row r="111" spans="1:10" x14ac:dyDescent="0.25">
      <c r="A111" s="2" t="s">
        <v>174</v>
      </c>
      <c r="B111" s="2" t="s">
        <v>180</v>
      </c>
      <c r="C111" s="2">
        <v>2013</v>
      </c>
      <c r="D111" s="2">
        <v>2</v>
      </c>
      <c r="E111" s="2">
        <v>12</v>
      </c>
      <c r="F111" s="2">
        <v>46</v>
      </c>
      <c r="G11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1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11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57.282051282051285</v>
      </c>
      <c r="J111" s="10">
        <f>MAX(Y_2013[[#This Row],[sub index SO2]:[sub index PM10]])</f>
        <v>57.282051282051285</v>
      </c>
    </row>
    <row r="112" spans="1:10" x14ac:dyDescent="0.25">
      <c r="A112" s="2" t="s">
        <v>174</v>
      </c>
      <c r="B112" s="2" t="s">
        <v>181</v>
      </c>
      <c r="C112" s="2">
        <v>2013</v>
      </c>
      <c r="D112" s="2">
        <v>2</v>
      </c>
      <c r="E112" s="2">
        <v>5</v>
      </c>
      <c r="F112" s="2">
        <v>42</v>
      </c>
      <c r="G11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1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1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52.256410256410255</v>
      </c>
      <c r="J112" s="10">
        <f>MAX(Y_2013[[#This Row],[sub index SO2]:[sub index PM10]])</f>
        <v>52.256410256410255</v>
      </c>
    </row>
    <row r="113" spans="1:10" x14ac:dyDescent="0.25">
      <c r="A113" s="2" t="s">
        <v>174</v>
      </c>
      <c r="B113" s="2" t="s">
        <v>182</v>
      </c>
      <c r="C113" s="2">
        <v>2013</v>
      </c>
      <c r="D113" s="2">
        <v>3</v>
      </c>
      <c r="E113" s="2">
        <v>26</v>
      </c>
      <c r="F113" s="2">
        <v>220</v>
      </c>
      <c r="G11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1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32.5</v>
      </c>
      <c r="I11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240</v>
      </c>
      <c r="J113" s="10">
        <f>MAX(Y_2013[[#This Row],[sub index SO2]:[sub index PM10]])</f>
        <v>240</v>
      </c>
    </row>
    <row r="114" spans="1:10" x14ac:dyDescent="0.25">
      <c r="A114" s="2" t="s">
        <v>174</v>
      </c>
      <c r="B114" s="2" t="s">
        <v>183</v>
      </c>
      <c r="C114" s="2">
        <v>2013</v>
      </c>
      <c r="D114" s="2">
        <v>16</v>
      </c>
      <c r="E114" s="2">
        <v>21</v>
      </c>
      <c r="F114" s="2">
        <v>102</v>
      </c>
      <c r="G11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11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11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122</v>
      </c>
      <c r="J114" s="10">
        <f>MAX(Y_2013[[#This Row],[sub index SO2]:[sub index PM10]])</f>
        <v>122</v>
      </c>
    </row>
    <row r="115" spans="1:10" x14ac:dyDescent="0.25">
      <c r="A115" s="2" t="s">
        <v>174</v>
      </c>
      <c r="B115" s="2" t="s">
        <v>184</v>
      </c>
      <c r="C115" s="2">
        <v>2013</v>
      </c>
      <c r="D115" s="2">
        <v>13</v>
      </c>
      <c r="E115" s="2">
        <v>27</v>
      </c>
      <c r="F115" s="2">
        <v>197</v>
      </c>
      <c r="G11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1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11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217</v>
      </c>
      <c r="J115" s="10">
        <f>MAX(Y_2013[[#This Row],[sub index SO2]:[sub index PM10]])</f>
        <v>217</v>
      </c>
    </row>
    <row r="116" spans="1:10" x14ac:dyDescent="0.25">
      <c r="A116" s="2" t="s">
        <v>174</v>
      </c>
      <c r="B116" s="2" t="s">
        <v>185</v>
      </c>
      <c r="C116" s="2">
        <v>2013</v>
      </c>
      <c r="D116" s="2">
        <v>11</v>
      </c>
      <c r="E116" s="2">
        <v>19</v>
      </c>
      <c r="F116" s="2">
        <v>156</v>
      </c>
      <c r="G11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1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11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176</v>
      </c>
      <c r="J116" s="10">
        <f>MAX(Y_2013[[#This Row],[sub index SO2]:[sub index PM10]])</f>
        <v>176</v>
      </c>
    </row>
    <row r="117" spans="1:10" x14ac:dyDescent="0.25">
      <c r="A117" s="2" t="s">
        <v>186</v>
      </c>
      <c r="B117" s="2" t="s">
        <v>187</v>
      </c>
      <c r="C117" s="2">
        <v>2013</v>
      </c>
      <c r="D117" s="2">
        <v>2</v>
      </c>
      <c r="E117" s="2">
        <v>23</v>
      </c>
      <c r="F117" s="2">
        <v>69</v>
      </c>
      <c r="G11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1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11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86.179487179487182</v>
      </c>
      <c r="J117" s="10">
        <f>MAX(Y_2013[[#This Row],[sub index SO2]:[sub index PM10]])</f>
        <v>86.179487179487182</v>
      </c>
    </row>
    <row r="118" spans="1:10" x14ac:dyDescent="0.25">
      <c r="A118" s="2" t="s">
        <v>186</v>
      </c>
      <c r="B118" s="2" t="s">
        <v>189</v>
      </c>
      <c r="C118" s="2">
        <v>2013</v>
      </c>
      <c r="D118" s="2">
        <v>26</v>
      </c>
      <c r="E118" s="2">
        <v>27</v>
      </c>
      <c r="F118" s="2">
        <v>106</v>
      </c>
      <c r="G11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32.5</v>
      </c>
      <c r="H11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11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126</v>
      </c>
      <c r="J118" s="10">
        <f>MAX(Y_2013[[#This Row],[sub index SO2]:[sub index PM10]])</f>
        <v>126</v>
      </c>
    </row>
    <row r="119" spans="1:10" x14ac:dyDescent="0.25">
      <c r="A119" s="2" t="s">
        <v>186</v>
      </c>
      <c r="B119" s="2" t="s">
        <v>191</v>
      </c>
      <c r="C119" s="2">
        <v>2013</v>
      </c>
      <c r="D119" s="2">
        <v>2</v>
      </c>
      <c r="E119" s="2">
        <v>14</v>
      </c>
      <c r="F119" s="2">
        <v>156</v>
      </c>
      <c r="G11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1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1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176</v>
      </c>
      <c r="J119" s="10">
        <f>MAX(Y_2013[[#This Row],[sub index SO2]:[sub index PM10]])</f>
        <v>176</v>
      </c>
    </row>
    <row r="120" spans="1:10" x14ac:dyDescent="0.25">
      <c r="A120" s="2" t="s">
        <v>186</v>
      </c>
      <c r="B120" s="2" t="s">
        <v>193</v>
      </c>
      <c r="C120" s="2">
        <v>2013</v>
      </c>
      <c r="D120" s="2">
        <v>0</v>
      </c>
      <c r="E120" s="2">
        <v>0</v>
      </c>
      <c r="F120" s="2">
        <v>0</v>
      </c>
      <c r="G12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0" s="10">
        <f>MAX(Y_2013[[#This Row],[sub index SO2]:[sub index PM10]])</f>
        <v>0</v>
      </c>
    </row>
    <row r="121" spans="1:10" x14ac:dyDescent="0.25">
      <c r="A121" s="2" t="s">
        <v>186</v>
      </c>
      <c r="B121" s="2" t="s">
        <v>195</v>
      </c>
      <c r="C121" s="2">
        <v>2013</v>
      </c>
      <c r="D121" s="2">
        <v>0</v>
      </c>
      <c r="E121" s="2">
        <v>0</v>
      </c>
      <c r="F121" s="2">
        <v>0</v>
      </c>
      <c r="G12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1" s="10">
        <f>MAX(Y_2013[[#This Row],[sub index SO2]:[sub index PM10]])</f>
        <v>0</v>
      </c>
    </row>
    <row r="122" spans="1:10" x14ac:dyDescent="0.25">
      <c r="A122" s="2" t="s">
        <v>186</v>
      </c>
      <c r="B122" s="2" t="s">
        <v>196</v>
      </c>
      <c r="C122" s="2">
        <v>2013</v>
      </c>
      <c r="D122" s="2">
        <v>13</v>
      </c>
      <c r="E122" s="2">
        <v>14</v>
      </c>
      <c r="F122" s="2">
        <v>82</v>
      </c>
      <c r="G12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2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2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102</v>
      </c>
      <c r="J122" s="10">
        <f>MAX(Y_2013[[#This Row],[sub index SO2]:[sub index PM10]])</f>
        <v>102</v>
      </c>
    </row>
    <row r="123" spans="1:10" x14ac:dyDescent="0.25">
      <c r="A123" s="2" t="s">
        <v>186</v>
      </c>
      <c r="B123" s="2" t="s">
        <v>197</v>
      </c>
      <c r="C123" s="2">
        <v>2013</v>
      </c>
      <c r="D123" s="2">
        <v>0</v>
      </c>
      <c r="E123" s="2">
        <v>0</v>
      </c>
      <c r="F123" s="2">
        <v>0</v>
      </c>
      <c r="G12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3" s="10">
        <f>MAX(Y_2013[[#This Row],[sub index SO2]:[sub index PM10]])</f>
        <v>0</v>
      </c>
    </row>
    <row r="124" spans="1:10" x14ac:dyDescent="0.25">
      <c r="A124" s="2" t="s">
        <v>186</v>
      </c>
      <c r="B124" s="2" t="s">
        <v>199</v>
      </c>
      <c r="C124" s="2">
        <v>2013</v>
      </c>
      <c r="D124" s="2">
        <v>0</v>
      </c>
      <c r="E124" s="2">
        <v>0</v>
      </c>
      <c r="F124" s="2">
        <v>0</v>
      </c>
      <c r="G12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4" s="10">
        <f>MAX(Y_2013[[#This Row],[sub index SO2]:[sub index PM10]])</f>
        <v>0</v>
      </c>
    </row>
    <row r="125" spans="1:10" x14ac:dyDescent="0.25">
      <c r="A125" s="2" t="s">
        <v>186</v>
      </c>
      <c r="B125" s="2" t="s">
        <v>200</v>
      </c>
      <c r="C125" s="2">
        <v>2013</v>
      </c>
      <c r="D125" s="2">
        <v>0</v>
      </c>
      <c r="E125" s="2">
        <v>0</v>
      </c>
      <c r="F125" s="2">
        <v>0</v>
      </c>
      <c r="G12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5" s="10">
        <f>MAX(Y_2013[[#This Row],[sub index SO2]:[sub index PM10]])</f>
        <v>0</v>
      </c>
    </row>
    <row r="126" spans="1:10" x14ac:dyDescent="0.25">
      <c r="A126" s="2" t="s">
        <v>186</v>
      </c>
      <c r="B126" s="2" t="s">
        <v>201</v>
      </c>
      <c r="C126" s="2">
        <v>2013</v>
      </c>
      <c r="D126" s="2">
        <v>7</v>
      </c>
      <c r="E126" s="2">
        <v>8</v>
      </c>
      <c r="F126" s="2">
        <v>133</v>
      </c>
      <c r="G12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2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10</v>
      </c>
      <c r="I12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153</v>
      </c>
      <c r="J126" s="10">
        <f>MAX(Y_2013[[#This Row],[sub index SO2]:[sub index PM10]])</f>
        <v>153</v>
      </c>
    </row>
    <row r="127" spans="1:10" x14ac:dyDescent="0.25">
      <c r="A127" s="2" t="s">
        <v>186</v>
      </c>
      <c r="B127" s="2" t="s">
        <v>202</v>
      </c>
      <c r="C127" s="2">
        <v>2013</v>
      </c>
      <c r="D127" s="2">
        <v>11</v>
      </c>
      <c r="E127" s="2">
        <v>13</v>
      </c>
      <c r="F127" s="2">
        <v>90</v>
      </c>
      <c r="G12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2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12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110</v>
      </c>
      <c r="J127" s="10">
        <f>MAX(Y_2013[[#This Row],[sub index SO2]:[sub index PM10]])</f>
        <v>110</v>
      </c>
    </row>
    <row r="128" spans="1:10" x14ac:dyDescent="0.25">
      <c r="A128" s="2" t="s">
        <v>186</v>
      </c>
      <c r="B128" s="2" t="s">
        <v>203</v>
      </c>
      <c r="C128" s="2">
        <v>2013</v>
      </c>
      <c r="D128" s="2">
        <v>10</v>
      </c>
      <c r="E128" s="2">
        <v>37</v>
      </c>
      <c r="F128" s="2">
        <v>84</v>
      </c>
      <c r="G12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12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46.25</v>
      </c>
      <c r="I12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104</v>
      </c>
      <c r="J128" s="10">
        <f>MAX(Y_2013[[#This Row],[sub index SO2]:[sub index PM10]])</f>
        <v>104</v>
      </c>
    </row>
    <row r="129" spans="1:10" x14ac:dyDescent="0.25">
      <c r="A129" s="2" t="s">
        <v>186</v>
      </c>
      <c r="B129" s="2" t="s">
        <v>204</v>
      </c>
      <c r="C129" s="2">
        <v>2013</v>
      </c>
      <c r="D129" s="2">
        <v>0</v>
      </c>
      <c r="E129" s="2">
        <v>0</v>
      </c>
      <c r="F129" s="2">
        <v>0</v>
      </c>
      <c r="G12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2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2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29" s="10">
        <f>MAX(Y_2013[[#This Row],[sub index SO2]:[sub index PM10]])</f>
        <v>0</v>
      </c>
    </row>
    <row r="130" spans="1:10" x14ac:dyDescent="0.25">
      <c r="A130" s="2" t="s">
        <v>205</v>
      </c>
      <c r="B130" s="2" t="s">
        <v>206</v>
      </c>
      <c r="C130" s="2">
        <v>2013</v>
      </c>
      <c r="D130" s="2">
        <v>25</v>
      </c>
      <c r="E130" s="2">
        <v>46</v>
      </c>
      <c r="F130" s="2">
        <v>84</v>
      </c>
      <c r="G13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31.25</v>
      </c>
      <c r="H13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57.282051282051285</v>
      </c>
      <c r="I13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104</v>
      </c>
      <c r="J130" s="10">
        <f>MAX(Y_2013[[#This Row],[sub index SO2]:[sub index PM10]])</f>
        <v>104</v>
      </c>
    </row>
    <row r="131" spans="1:10" x14ac:dyDescent="0.25">
      <c r="A131" s="2" t="s">
        <v>205</v>
      </c>
      <c r="B131" s="2" t="s">
        <v>208</v>
      </c>
      <c r="C131" s="2">
        <v>2013</v>
      </c>
      <c r="D131" s="2">
        <v>13</v>
      </c>
      <c r="E131" s="2">
        <v>22</v>
      </c>
      <c r="F131" s="2">
        <v>129</v>
      </c>
      <c r="G13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3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13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149</v>
      </c>
      <c r="J131" s="10">
        <f>MAX(Y_2013[[#This Row],[sub index SO2]:[sub index PM10]])</f>
        <v>149</v>
      </c>
    </row>
    <row r="132" spans="1:10" x14ac:dyDescent="0.25">
      <c r="A132" s="2" t="s">
        <v>205</v>
      </c>
      <c r="B132" s="2" t="s">
        <v>210</v>
      </c>
      <c r="C132" s="2">
        <v>2013</v>
      </c>
      <c r="D132" s="2">
        <v>25</v>
      </c>
      <c r="E132" s="2">
        <v>54</v>
      </c>
      <c r="F132" s="2">
        <v>91</v>
      </c>
      <c r="G13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31.25</v>
      </c>
      <c r="H13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67.333333333333329</v>
      </c>
      <c r="I13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111</v>
      </c>
      <c r="J132" s="10">
        <f>MAX(Y_2013[[#This Row],[sub index SO2]:[sub index PM10]])</f>
        <v>111</v>
      </c>
    </row>
    <row r="133" spans="1:10" x14ac:dyDescent="0.25">
      <c r="A133" s="2" t="s">
        <v>205</v>
      </c>
      <c r="B133" s="2" t="s">
        <v>212</v>
      </c>
      <c r="C133" s="2">
        <v>2013</v>
      </c>
      <c r="D133" s="2">
        <v>11</v>
      </c>
      <c r="E133" s="2">
        <v>31</v>
      </c>
      <c r="F133" s="2">
        <v>122</v>
      </c>
      <c r="G13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3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13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142</v>
      </c>
      <c r="J133" s="10">
        <f>MAX(Y_2013[[#This Row],[sub index SO2]:[sub index PM10]])</f>
        <v>142</v>
      </c>
    </row>
    <row r="134" spans="1:10" x14ac:dyDescent="0.25">
      <c r="A134" s="2" t="s">
        <v>205</v>
      </c>
      <c r="B134" s="2" t="s">
        <v>214</v>
      </c>
      <c r="C134" s="2">
        <v>2013</v>
      </c>
      <c r="D134" s="2">
        <v>22</v>
      </c>
      <c r="E134" s="2">
        <v>36</v>
      </c>
      <c r="F134" s="2">
        <v>118</v>
      </c>
      <c r="G13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27.5</v>
      </c>
      <c r="H13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45</v>
      </c>
      <c r="I13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138</v>
      </c>
      <c r="J134" s="10">
        <f>MAX(Y_2013[[#This Row],[sub index SO2]:[sub index PM10]])</f>
        <v>138</v>
      </c>
    </row>
    <row r="135" spans="1:10" x14ac:dyDescent="0.25">
      <c r="A135" s="2" t="s">
        <v>205</v>
      </c>
      <c r="B135" s="2" t="s">
        <v>215</v>
      </c>
      <c r="C135" s="2">
        <v>2013</v>
      </c>
      <c r="D135" s="2">
        <v>6</v>
      </c>
      <c r="E135" s="2">
        <v>17</v>
      </c>
      <c r="F135" s="2">
        <v>97</v>
      </c>
      <c r="G13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13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3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117</v>
      </c>
      <c r="J135" s="10">
        <f>MAX(Y_2013[[#This Row],[sub index SO2]:[sub index PM10]])</f>
        <v>117</v>
      </c>
    </row>
    <row r="136" spans="1:10" x14ac:dyDescent="0.25">
      <c r="A136" s="2" t="s">
        <v>205</v>
      </c>
      <c r="B136" s="2" t="s">
        <v>216</v>
      </c>
      <c r="C136" s="2">
        <v>2013</v>
      </c>
      <c r="D136" s="2">
        <v>10</v>
      </c>
      <c r="E136" s="2">
        <v>9</v>
      </c>
      <c r="F136" s="2">
        <v>131</v>
      </c>
      <c r="G13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13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13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151</v>
      </c>
      <c r="J136" s="10">
        <f>MAX(Y_2013[[#This Row],[sub index SO2]:[sub index PM10]])</f>
        <v>151</v>
      </c>
    </row>
    <row r="137" spans="1:10" x14ac:dyDescent="0.25">
      <c r="A137" s="2" t="s">
        <v>205</v>
      </c>
      <c r="B137" s="2" t="s">
        <v>218</v>
      </c>
      <c r="C137" s="2">
        <v>2013</v>
      </c>
      <c r="D137" s="2">
        <v>0</v>
      </c>
      <c r="E137" s="2">
        <v>0</v>
      </c>
      <c r="F137" s="2">
        <v>0</v>
      </c>
      <c r="G13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3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3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37" s="10">
        <f>MAX(Y_2013[[#This Row],[sub index SO2]:[sub index PM10]])</f>
        <v>0</v>
      </c>
    </row>
    <row r="138" spans="1:10" x14ac:dyDescent="0.25">
      <c r="A138" s="2" t="s">
        <v>205</v>
      </c>
      <c r="B138" s="2" t="s">
        <v>220</v>
      </c>
      <c r="C138" s="2">
        <v>2013</v>
      </c>
      <c r="D138" s="2">
        <v>3</v>
      </c>
      <c r="E138" s="2">
        <v>13</v>
      </c>
      <c r="F138" s="2">
        <v>117</v>
      </c>
      <c r="G13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3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13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137</v>
      </c>
      <c r="J138" s="10">
        <f>MAX(Y_2013[[#This Row],[sub index SO2]:[sub index PM10]])</f>
        <v>137</v>
      </c>
    </row>
    <row r="139" spans="1:10" x14ac:dyDescent="0.25">
      <c r="A139" s="2" t="s">
        <v>205</v>
      </c>
      <c r="B139" s="2" t="s">
        <v>221</v>
      </c>
      <c r="C139" s="2">
        <v>2013</v>
      </c>
      <c r="D139" s="2">
        <v>8</v>
      </c>
      <c r="E139" s="2">
        <v>27</v>
      </c>
      <c r="F139" s="2">
        <v>89</v>
      </c>
      <c r="G13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13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13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109</v>
      </c>
      <c r="J139" s="10">
        <f>MAX(Y_2013[[#This Row],[sub index SO2]:[sub index PM10]])</f>
        <v>109</v>
      </c>
    </row>
    <row r="140" spans="1:10" x14ac:dyDescent="0.25">
      <c r="A140" s="2" t="s">
        <v>205</v>
      </c>
      <c r="B140" s="2" t="s">
        <v>222</v>
      </c>
      <c r="C140" s="2">
        <v>2013</v>
      </c>
      <c r="D140" s="2">
        <v>33</v>
      </c>
      <c r="E140" s="2">
        <v>31</v>
      </c>
      <c r="F140" s="2">
        <v>63</v>
      </c>
      <c r="G14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41.25</v>
      </c>
      <c r="H14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14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78.641025641025635</v>
      </c>
      <c r="J140" s="10">
        <f>MAX(Y_2013[[#This Row],[sub index SO2]:[sub index PM10]])</f>
        <v>78.641025641025635</v>
      </c>
    </row>
    <row r="141" spans="1:10" x14ac:dyDescent="0.25">
      <c r="A141" s="2" t="s">
        <v>205</v>
      </c>
      <c r="B141" s="2" t="s">
        <v>223</v>
      </c>
      <c r="C141" s="2">
        <v>2013</v>
      </c>
      <c r="D141" s="2">
        <v>28</v>
      </c>
      <c r="E141" s="2">
        <v>29</v>
      </c>
      <c r="F141" s="2">
        <v>85</v>
      </c>
      <c r="G14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35</v>
      </c>
      <c r="H14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36.25</v>
      </c>
      <c r="I14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105</v>
      </c>
      <c r="J141" s="10">
        <f>MAX(Y_2013[[#This Row],[sub index SO2]:[sub index PM10]])</f>
        <v>105</v>
      </c>
    </row>
    <row r="142" spans="1:10" x14ac:dyDescent="0.25">
      <c r="A142" s="2" t="s">
        <v>205</v>
      </c>
      <c r="B142" s="2" t="s">
        <v>225</v>
      </c>
      <c r="C142" s="2">
        <v>2013</v>
      </c>
      <c r="D142" s="2">
        <v>17</v>
      </c>
      <c r="E142" s="2">
        <v>44</v>
      </c>
      <c r="F142" s="2">
        <v>137</v>
      </c>
      <c r="G14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21.25</v>
      </c>
      <c r="H14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54.769230769230766</v>
      </c>
      <c r="I14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157</v>
      </c>
      <c r="J142" s="10">
        <f>MAX(Y_2013[[#This Row],[sub index SO2]:[sub index PM10]])</f>
        <v>157</v>
      </c>
    </row>
    <row r="143" spans="1:10" x14ac:dyDescent="0.25">
      <c r="A143" s="2" t="s">
        <v>205</v>
      </c>
      <c r="B143" s="2" t="s">
        <v>227</v>
      </c>
      <c r="C143" s="2">
        <v>2013</v>
      </c>
      <c r="D143" s="2">
        <v>20</v>
      </c>
      <c r="E143" s="2">
        <v>43</v>
      </c>
      <c r="F143" s="2">
        <v>86</v>
      </c>
      <c r="G14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25</v>
      </c>
      <c r="H14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53.512820512820511</v>
      </c>
      <c r="I14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106</v>
      </c>
      <c r="J143" s="10">
        <f>MAX(Y_2013[[#This Row],[sub index SO2]:[sub index PM10]])</f>
        <v>106</v>
      </c>
    </row>
    <row r="144" spans="1:10" x14ac:dyDescent="0.25">
      <c r="A144" s="2" t="s">
        <v>205</v>
      </c>
      <c r="B144" s="2" t="s">
        <v>228</v>
      </c>
      <c r="C144" s="2">
        <v>2013</v>
      </c>
      <c r="D144" s="2">
        <v>20</v>
      </c>
      <c r="E144" s="2">
        <v>41</v>
      </c>
      <c r="F144" s="2">
        <v>88</v>
      </c>
      <c r="G14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25</v>
      </c>
      <c r="H14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51</v>
      </c>
      <c r="I14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108</v>
      </c>
      <c r="J144" s="10">
        <f>MAX(Y_2013[[#This Row],[sub index SO2]:[sub index PM10]])</f>
        <v>108</v>
      </c>
    </row>
    <row r="145" spans="1:10" x14ac:dyDescent="0.25">
      <c r="A145" s="2" t="s">
        <v>205</v>
      </c>
      <c r="B145" s="2" t="s">
        <v>229</v>
      </c>
      <c r="C145" s="2">
        <v>2013</v>
      </c>
      <c r="D145" s="2">
        <v>0</v>
      </c>
      <c r="E145" s="2">
        <v>0</v>
      </c>
      <c r="F145" s="2">
        <v>0</v>
      </c>
      <c r="G14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4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4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45" s="10">
        <f>MAX(Y_2013[[#This Row],[sub index SO2]:[sub index PM10]])</f>
        <v>0</v>
      </c>
    </row>
    <row r="146" spans="1:10" x14ac:dyDescent="0.25">
      <c r="A146" s="2" t="s">
        <v>205</v>
      </c>
      <c r="B146" s="2" t="s">
        <v>230</v>
      </c>
      <c r="C146" s="2">
        <v>2013</v>
      </c>
      <c r="D146" s="2">
        <v>10</v>
      </c>
      <c r="E146" s="2">
        <v>39</v>
      </c>
      <c r="F146" s="2">
        <v>76</v>
      </c>
      <c r="G14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14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48.75</v>
      </c>
      <c r="I14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94.974358974358978</v>
      </c>
      <c r="J146" s="10">
        <f>MAX(Y_2013[[#This Row],[sub index SO2]:[sub index PM10]])</f>
        <v>94.974358974358978</v>
      </c>
    </row>
    <row r="147" spans="1:10" x14ac:dyDescent="0.25">
      <c r="A147" s="2" t="s">
        <v>205</v>
      </c>
      <c r="B147" s="2" t="s">
        <v>232</v>
      </c>
      <c r="C147" s="2">
        <v>2013</v>
      </c>
      <c r="D147" s="2">
        <v>16</v>
      </c>
      <c r="E147" s="2">
        <v>35</v>
      </c>
      <c r="F147" s="2">
        <v>83</v>
      </c>
      <c r="G14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14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43.75</v>
      </c>
      <c r="I14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103</v>
      </c>
      <c r="J147" s="10">
        <f>MAX(Y_2013[[#This Row],[sub index SO2]:[sub index PM10]])</f>
        <v>103</v>
      </c>
    </row>
    <row r="148" spans="1:10" x14ac:dyDescent="0.25">
      <c r="A148" s="2" t="s">
        <v>205</v>
      </c>
      <c r="B148" s="2" t="s">
        <v>233</v>
      </c>
      <c r="C148" s="2">
        <v>2013</v>
      </c>
      <c r="D148" s="2">
        <v>0</v>
      </c>
      <c r="E148" s="2">
        <v>0</v>
      </c>
      <c r="F148" s="2">
        <v>0</v>
      </c>
      <c r="G14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4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4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48" s="10">
        <f>MAX(Y_2013[[#This Row],[sub index SO2]:[sub index PM10]])</f>
        <v>0</v>
      </c>
    </row>
    <row r="149" spans="1:10" x14ac:dyDescent="0.25">
      <c r="A149" s="2" t="s">
        <v>205</v>
      </c>
      <c r="B149" s="2" t="s">
        <v>236</v>
      </c>
      <c r="C149" s="2">
        <v>2013</v>
      </c>
      <c r="D149" s="2">
        <v>17</v>
      </c>
      <c r="E149" s="2">
        <v>32</v>
      </c>
      <c r="F149" s="2">
        <v>110</v>
      </c>
      <c r="G14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21.25</v>
      </c>
      <c r="H14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40</v>
      </c>
      <c r="I14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130</v>
      </c>
      <c r="J149" s="10">
        <f>MAX(Y_2013[[#This Row],[sub index SO2]:[sub index PM10]])</f>
        <v>130</v>
      </c>
    </row>
    <row r="150" spans="1:10" x14ac:dyDescent="0.25">
      <c r="A150" s="2" t="s">
        <v>205</v>
      </c>
      <c r="B150" s="2" t="s">
        <v>238</v>
      </c>
      <c r="C150" s="2">
        <v>2013</v>
      </c>
      <c r="D150" s="2">
        <v>23</v>
      </c>
      <c r="E150" s="2">
        <v>43</v>
      </c>
      <c r="F150" s="2">
        <v>75</v>
      </c>
      <c r="G15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28.75</v>
      </c>
      <c r="H15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53.512820512820511</v>
      </c>
      <c r="I15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93.717948717948715</v>
      </c>
      <c r="J150" s="10">
        <f>MAX(Y_2013[[#This Row],[sub index SO2]:[sub index PM10]])</f>
        <v>93.717948717948715</v>
      </c>
    </row>
    <row r="151" spans="1:10" x14ac:dyDescent="0.25">
      <c r="A151" s="2" t="s">
        <v>205</v>
      </c>
      <c r="B151" s="2" t="s">
        <v>239</v>
      </c>
      <c r="C151" s="2">
        <v>2013</v>
      </c>
      <c r="D151" s="2">
        <v>0</v>
      </c>
      <c r="E151" s="2">
        <v>0</v>
      </c>
      <c r="F151" s="2">
        <v>0</v>
      </c>
      <c r="G15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5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5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51" s="10">
        <f>MAX(Y_2013[[#This Row],[sub index SO2]:[sub index PM10]])</f>
        <v>0</v>
      </c>
    </row>
    <row r="152" spans="1:10" x14ac:dyDescent="0.25">
      <c r="A152" s="2" t="s">
        <v>205</v>
      </c>
      <c r="B152" s="2" t="s">
        <v>240</v>
      </c>
      <c r="C152" s="2">
        <v>2013</v>
      </c>
      <c r="D152" s="2">
        <v>22</v>
      </c>
      <c r="E152" s="2">
        <v>15</v>
      </c>
      <c r="F152" s="2">
        <v>122</v>
      </c>
      <c r="G15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27.5</v>
      </c>
      <c r="H15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15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142</v>
      </c>
      <c r="J152" s="10">
        <f>MAX(Y_2013[[#This Row],[sub index SO2]:[sub index PM10]])</f>
        <v>142</v>
      </c>
    </row>
    <row r="153" spans="1:10" x14ac:dyDescent="0.25">
      <c r="A153" s="2" t="s">
        <v>205</v>
      </c>
      <c r="B153" s="2" t="s">
        <v>241</v>
      </c>
      <c r="C153" s="2">
        <v>2013</v>
      </c>
      <c r="D153" s="2">
        <v>3</v>
      </c>
      <c r="E153" s="2">
        <v>10</v>
      </c>
      <c r="F153" s="2">
        <v>42</v>
      </c>
      <c r="G15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5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12.5</v>
      </c>
      <c r="I15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52.256410256410255</v>
      </c>
      <c r="J153" s="10">
        <f>MAX(Y_2013[[#This Row],[sub index SO2]:[sub index PM10]])</f>
        <v>52.256410256410255</v>
      </c>
    </row>
    <row r="154" spans="1:10" x14ac:dyDescent="0.25">
      <c r="A154" s="2" t="s">
        <v>205</v>
      </c>
      <c r="B154" s="2" t="s">
        <v>242</v>
      </c>
      <c r="C154" s="2">
        <v>2013</v>
      </c>
      <c r="D154" s="2">
        <v>2</v>
      </c>
      <c r="E154" s="2">
        <v>6</v>
      </c>
      <c r="F154" s="2">
        <v>36</v>
      </c>
      <c r="G15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5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15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45</v>
      </c>
      <c r="J154" s="10">
        <f>MAX(Y_2013[[#This Row],[sub index SO2]:[sub index PM10]])</f>
        <v>45</v>
      </c>
    </row>
    <row r="155" spans="1:10" x14ac:dyDescent="0.25">
      <c r="A155" s="2" t="s">
        <v>244</v>
      </c>
      <c r="B155" s="2" t="s">
        <v>245</v>
      </c>
      <c r="C155" s="2">
        <v>2013</v>
      </c>
      <c r="D155" s="2">
        <v>2</v>
      </c>
      <c r="E155" s="2">
        <v>6</v>
      </c>
      <c r="F155" s="2">
        <v>24</v>
      </c>
      <c r="G15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5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15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30</v>
      </c>
      <c r="J155" s="10">
        <f>MAX(Y_2013[[#This Row],[sub index SO2]:[sub index PM10]])</f>
        <v>30</v>
      </c>
    </row>
    <row r="156" spans="1:10" x14ac:dyDescent="0.25">
      <c r="A156" s="2" t="s">
        <v>246</v>
      </c>
      <c r="B156" s="2" t="s">
        <v>247</v>
      </c>
      <c r="C156" s="2">
        <v>2013</v>
      </c>
      <c r="D156" s="2">
        <v>2</v>
      </c>
      <c r="E156" s="2">
        <v>11</v>
      </c>
      <c r="F156" s="2">
        <v>65</v>
      </c>
      <c r="G15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5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13.75</v>
      </c>
      <c r="I15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81.15384615384616</v>
      </c>
      <c r="J156" s="10">
        <f>MAX(Y_2013[[#This Row],[sub index SO2]:[sub index PM10]])</f>
        <v>81.15384615384616</v>
      </c>
    </row>
    <row r="157" spans="1:10" x14ac:dyDescent="0.25">
      <c r="A157" s="2" t="s">
        <v>246</v>
      </c>
      <c r="B157" s="2" t="s">
        <v>249</v>
      </c>
      <c r="C157" s="2">
        <v>2013</v>
      </c>
      <c r="D157" s="2">
        <v>2</v>
      </c>
      <c r="E157" s="2">
        <v>6</v>
      </c>
      <c r="F157" s="2">
        <v>38</v>
      </c>
      <c r="G15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5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15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47.5</v>
      </c>
      <c r="J157" s="10">
        <f>MAX(Y_2013[[#This Row],[sub index SO2]:[sub index PM10]])</f>
        <v>47.5</v>
      </c>
    </row>
    <row r="158" spans="1:10" x14ac:dyDescent="0.25">
      <c r="A158" s="2" t="s">
        <v>246</v>
      </c>
      <c r="B158" s="2" t="s">
        <v>250</v>
      </c>
      <c r="C158" s="2">
        <v>2013</v>
      </c>
      <c r="D158" s="2">
        <v>0</v>
      </c>
      <c r="E158" s="2">
        <v>0</v>
      </c>
      <c r="F158" s="2">
        <v>0</v>
      </c>
      <c r="G15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5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5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58" s="10">
        <f>MAX(Y_2013[[#This Row],[sub index SO2]:[sub index PM10]])</f>
        <v>0</v>
      </c>
    </row>
    <row r="159" spans="1:10" x14ac:dyDescent="0.25">
      <c r="A159" s="2" t="s">
        <v>246</v>
      </c>
      <c r="B159" s="2" t="s">
        <v>251</v>
      </c>
      <c r="C159" s="2">
        <v>2013</v>
      </c>
      <c r="D159" s="2">
        <v>2</v>
      </c>
      <c r="E159" s="2">
        <v>9</v>
      </c>
      <c r="F159" s="2">
        <v>48</v>
      </c>
      <c r="G15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5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11.25</v>
      </c>
      <c r="I15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59.794871794871796</v>
      </c>
      <c r="J159" s="10">
        <f>MAX(Y_2013[[#This Row],[sub index SO2]:[sub index PM10]])</f>
        <v>59.794871794871796</v>
      </c>
    </row>
    <row r="160" spans="1:10" x14ac:dyDescent="0.25">
      <c r="A160" s="2" t="s">
        <v>246</v>
      </c>
      <c r="B160" s="2" t="s">
        <v>252</v>
      </c>
      <c r="C160" s="2">
        <v>2013</v>
      </c>
      <c r="D160" s="2">
        <v>2</v>
      </c>
      <c r="E160" s="2">
        <v>5</v>
      </c>
      <c r="F160" s="2">
        <v>57</v>
      </c>
      <c r="G16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6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71.102564102564102</v>
      </c>
      <c r="J160" s="10">
        <f>MAX(Y_2013[[#This Row],[sub index SO2]:[sub index PM10]])</f>
        <v>71.102564102564102</v>
      </c>
    </row>
    <row r="161" spans="1:10" x14ac:dyDescent="0.25">
      <c r="A161" s="2" t="s">
        <v>246</v>
      </c>
      <c r="B161" s="2" t="s">
        <v>253</v>
      </c>
      <c r="C161" s="2">
        <v>2013</v>
      </c>
      <c r="D161" s="2">
        <v>2</v>
      </c>
      <c r="E161" s="2">
        <v>5</v>
      </c>
      <c r="F161" s="2">
        <v>42</v>
      </c>
      <c r="G16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6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52.256410256410255</v>
      </c>
      <c r="J161" s="10">
        <f>MAX(Y_2013[[#This Row],[sub index SO2]:[sub index PM10]])</f>
        <v>52.256410256410255</v>
      </c>
    </row>
    <row r="162" spans="1:10" x14ac:dyDescent="0.25">
      <c r="A162" s="2" t="s">
        <v>246</v>
      </c>
      <c r="B162" s="2" t="s">
        <v>254</v>
      </c>
      <c r="C162" s="2">
        <v>2013</v>
      </c>
      <c r="D162" s="2">
        <v>2</v>
      </c>
      <c r="E162" s="2">
        <v>5</v>
      </c>
      <c r="F162" s="2">
        <v>46</v>
      </c>
      <c r="G16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6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57.282051282051285</v>
      </c>
      <c r="J162" s="10">
        <f>MAX(Y_2013[[#This Row],[sub index SO2]:[sub index PM10]])</f>
        <v>57.282051282051285</v>
      </c>
    </row>
    <row r="163" spans="1:10" x14ac:dyDescent="0.25">
      <c r="A163" s="2" t="s">
        <v>255</v>
      </c>
      <c r="B163" s="2" t="s">
        <v>256</v>
      </c>
      <c r="C163" s="2">
        <v>2013</v>
      </c>
      <c r="D163" s="2">
        <v>2</v>
      </c>
      <c r="E163" s="2">
        <v>6</v>
      </c>
      <c r="F163" s="2">
        <v>101</v>
      </c>
      <c r="G16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7.5</v>
      </c>
      <c r="I16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121</v>
      </c>
      <c r="J163" s="10">
        <f>MAX(Y_2013[[#This Row],[sub index SO2]:[sub index PM10]])</f>
        <v>121</v>
      </c>
    </row>
    <row r="164" spans="1:10" x14ac:dyDescent="0.25">
      <c r="A164" s="2" t="s">
        <v>255</v>
      </c>
      <c r="B164" s="2" t="s">
        <v>257</v>
      </c>
      <c r="C164" s="2">
        <v>2013</v>
      </c>
      <c r="D164" s="2">
        <v>2</v>
      </c>
      <c r="E164" s="2">
        <v>5</v>
      </c>
      <c r="F164" s="2">
        <v>85</v>
      </c>
      <c r="G16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16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105</v>
      </c>
      <c r="J164" s="10">
        <f>MAX(Y_2013[[#This Row],[sub index SO2]:[sub index PM10]])</f>
        <v>105</v>
      </c>
    </row>
    <row r="165" spans="1:10" x14ac:dyDescent="0.25">
      <c r="A165" s="2" t="s">
        <v>255</v>
      </c>
      <c r="B165" s="2" t="s">
        <v>258</v>
      </c>
      <c r="C165" s="2">
        <v>2013</v>
      </c>
      <c r="D165" s="2">
        <v>8</v>
      </c>
      <c r="E165" s="2">
        <v>21</v>
      </c>
      <c r="F165" s="2">
        <v>106</v>
      </c>
      <c r="G16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16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16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126</v>
      </c>
      <c r="J165" s="10">
        <f>MAX(Y_2013[[#This Row],[sub index SO2]:[sub index PM10]])</f>
        <v>126</v>
      </c>
    </row>
    <row r="166" spans="1:10" x14ac:dyDescent="0.25">
      <c r="A166" s="2" t="s">
        <v>255</v>
      </c>
      <c r="B166" s="2" t="s">
        <v>259</v>
      </c>
      <c r="C166" s="2">
        <v>2013</v>
      </c>
      <c r="D166" s="2">
        <v>4</v>
      </c>
      <c r="E166" s="2">
        <v>13</v>
      </c>
      <c r="F166" s="2">
        <v>87</v>
      </c>
      <c r="G16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16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16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107</v>
      </c>
      <c r="J166" s="10">
        <f>MAX(Y_2013[[#This Row],[sub index SO2]:[sub index PM10]])</f>
        <v>107</v>
      </c>
    </row>
    <row r="167" spans="1:10" x14ac:dyDescent="0.25">
      <c r="A167" s="2" t="s">
        <v>260</v>
      </c>
      <c r="B167" s="2" t="s">
        <v>261</v>
      </c>
      <c r="C167" s="2">
        <v>2013</v>
      </c>
      <c r="D167" s="2">
        <v>2</v>
      </c>
      <c r="E167" s="2">
        <v>20</v>
      </c>
      <c r="F167" s="2">
        <v>75</v>
      </c>
      <c r="G16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25</v>
      </c>
      <c r="I16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93.717948717948715</v>
      </c>
      <c r="J167" s="10">
        <f>MAX(Y_2013[[#This Row],[sub index SO2]:[sub index PM10]])</f>
        <v>93.717948717948715</v>
      </c>
    </row>
    <row r="168" spans="1:10" x14ac:dyDescent="0.25">
      <c r="A168" s="2" t="s">
        <v>260</v>
      </c>
      <c r="B168" s="2" t="s">
        <v>262</v>
      </c>
      <c r="C168" s="2">
        <v>2013</v>
      </c>
      <c r="D168" s="2">
        <v>2</v>
      </c>
      <c r="E168" s="2">
        <v>17</v>
      </c>
      <c r="F168" s="2">
        <v>87</v>
      </c>
      <c r="G16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6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107</v>
      </c>
      <c r="J168" s="10">
        <f>MAX(Y_2013[[#This Row],[sub index SO2]:[sub index PM10]])</f>
        <v>107</v>
      </c>
    </row>
    <row r="169" spans="1:10" x14ac:dyDescent="0.25">
      <c r="A169" s="2" t="s">
        <v>263</v>
      </c>
      <c r="B169" s="2" t="s">
        <v>264</v>
      </c>
      <c r="C169" s="2">
        <v>2013</v>
      </c>
      <c r="D169" s="2">
        <v>2</v>
      </c>
      <c r="E169" s="2">
        <v>17</v>
      </c>
      <c r="F169" s="2">
        <v>83</v>
      </c>
      <c r="G16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6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16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103</v>
      </c>
      <c r="J169" s="10">
        <f>MAX(Y_2013[[#This Row],[sub index SO2]:[sub index PM10]])</f>
        <v>103</v>
      </c>
    </row>
    <row r="170" spans="1:10" x14ac:dyDescent="0.25">
      <c r="A170" s="2" t="s">
        <v>263</v>
      </c>
      <c r="B170" s="2" t="s">
        <v>265</v>
      </c>
      <c r="C170" s="2">
        <v>2013</v>
      </c>
      <c r="D170" s="2">
        <v>0</v>
      </c>
      <c r="E170" s="2">
        <v>0</v>
      </c>
      <c r="F170" s="2">
        <v>0</v>
      </c>
      <c r="G17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7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7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70" s="10">
        <f>MAX(Y_2013[[#This Row],[sub index SO2]:[sub index PM10]])</f>
        <v>0</v>
      </c>
    </row>
    <row r="171" spans="1:10" x14ac:dyDescent="0.25">
      <c r="A171" s="2" t="s">
        <v>263</v>
      </c>
      <c r="B171" s="2" t="s">
        <v>266</v>
      </c>
      <c r="C171" s="2">
        <v>2013</v>
      </c>
      <c r="D171" s="2">
        <v>2</v>
      </c>
      <c r="E171" s="2">
        <v>16</v>
      </c>
      <c r="F171" s="2">
        <v>83</v>
      </c>
      <c r="G17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7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17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103</v>
      </c>
      <c r="J171" s="10">
        <f>MAX(Y_2013[[#This Row],[sub index SO2]:[sub index PM10]])</f>
        <v>103</v>
      </c>
    </row>
    <row r="172" spans="1:10" x14ac:dyDescent="0.25">
      <c r="A172" s="2" t="s">
        <v>263</v>
      </c>
      <c r="B172" s="2" t="s">
        <v>268</v>
      </c>
      <c r="C172" s="2">
        <v>2013</v>
      </c>
      <c r="D172" s="2">
        <v>2</v>
      </c>
      <c r="E172" s="2">
        <v>12</v>
      </c>
      <c r="F172" s="2">
        <v>63</v>
      </c>
      <c r="G17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7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17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78.641025641025635</v>
      </c>
      <c r="J172" s="10">
        <f>MAX(Y_2013[[#This Row],[sub index SO2]:[sub index PM10]])</f>
        <v>78.641025641025635</v>
      </c>
    </row>
    <row r="173" spans="1:10" x14ac:dyDescent="0.25">
      <c r="A173" s="2" t="s">
        <v>263</v>
      </c>
      <c r="B173" s="2" t="s">
        <v>270</v>
      </c>
      <c r="C173" s="2">
        <v>2013</v>
      </c>
      <c r="D173" s="2">
        <v>3</v>
      </c>
      <c r="E173" s="2">
        <v>13</v>
      </c>
      <c r="F173" s="2">
        <v>55</v>
      </c>
      <c r="G17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7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17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68.589743589743591</v>
      </c>
      <c r="J173" s="10">
        <f>MAX(Y_2013[[#This Row],[sub index SO2]:[sub index PM10]])</f>
        <v>68.589743589743591</v>
      </c>
    </row>
    <row r="174" spans="1:10" x14ac:dyDescent="0.25">
      <c r="A174" s="2" t="s">
        <v>263</v>
      </c>
      <c r="B174" s="2" t="s">
        <v>272</v>
      </c>
      <c r="C174" s="2">
        <v>2013</v>
      </c>
      <c r="D174" s="2">
        <v>2</v>
      </c>
      <c r="E174" s="2">
        <v>14</v>
      </c>
      <c r="F174" s="2">
        <v>63</v>
      </c>
      <c r="G17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17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7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78.641025641025635</v>
      </c>
      <c r="J174" s="10">
        <f>MAX(Y_2013[[#This Row],[sub index SO2]:[sub index PM10]])</f>
        <v>78.641025641025635</v>
      </c>
    </row>
    <row r="175" spans="1:10" x14ac:dyDescent="0.25">
      <c r="A175" s="2" t="s">
        <v>263</v>
      </c>
      <c r="B175" s="2" t="s">
        <v>273</v>
      </c>
      <c r="C175" s="2">
        <v>2013</v>
      </c>
      <c r="D175" s="2">
        <v>4</v>
      </c>
      <c r="E175" s="2">
        <v>23</v>
      </c>
      <c r="F175" s="2">
        <v>50</v>
      </c>
      <c r="G17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17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17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62.307692307692307</v>
      </c>
      <c r="J175" s="10">
        <f>MAX(Y_2013[[#This Row],[sub index SO2]:[sub index PM10]])</f>
        <v>62.307692307692307</v>
      </c>
    </row>
    <row r="176" spans="1:10" x14ac:dyDescent="0.25">
      <c r="A176" s="2" t="s">
        <v>263</v>
      </c>
      <c r="B176" s="2" t="s">
        <v>274</v>
      </c>
      <c r="C176" s="2">
        <v>2013</v>
      </c>
      <c r="D176" s="2">
        <v>0</v>
      </c>
      <c r="E176" s="2">
        <v>0</v>
      </c>
      <c r="F176" s="2">
        <v>0</v>
      </c>
      <c r="G17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7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7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76" s="10">
        <f>MAX(Y_2013[[#This Row],[sub index SO2]:[sub index PM10]])</f>
        <v>0</v>
      </c>
    </row>
    <row r="177" spans="1:10" x14ac:dyDescent="0.25">
      <c r="A177" s="2" t="s">
        <v>263</v>
      </c>
      <c r="B177" s="2" t="s">
        <v>275</v>
      </c>
      <c r="C177" s="2">
        <v>2013</v>
      </c>
      <c r="D177" s="2">
        <v>5</v>
      </c>
      <c r="E177" s="2">
        <v>11</v>
      </c>
      <c r="F177" s="2">
        <v>96</v>
      </c>
      <c r="G17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7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13.75</v>
      </c>
      <c r="I17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116</v>
      </c>
      <c r="J177" s="10">
        <f>MAX(Y_2013[[#This Row],[sub index SO2]:[sub index PM10]])</f>
        <v>116</v>
      </c>
    </row>
    <row r="178" spans="1:10" x14ac:dyDescent="0.25">
      <c r="A178" s="2" t="s">
        <v>263</v>
      </c>
      <c r="B178" s="2" t="s">
        <v>276</v>
      </c>
      <c r="C178" s="2">
        <v>2013</v>
      </c>
      <c r="D178" s="2">
        <v>3</v>
      </c>
      <c r="E178" s="2">
        <v>14</v>
      </c>
      <c r="F178" s="2">
        <v>51</v>
      </c>
      <c r="G17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3.75</v>
      </c>
      <c r="H17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17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63.564102564102562</v>
      </c>
      <c r="J178" s="10">
        <f>MAX(Y_2013[[#This Row],[sub index SO2]:[sub index PM10]])</f>
        <v>63.564102564102562</v>
      </c>
    </row>
    <row r="179" spans="1:10" x14ac:dyDescent="0.25">
      <c r="A179" s="2" t="s">
        <v>263</v>
      </c>
      <c r="B179" s="2" t="s">
        <v>277</v>
      </c>
      <c r="C179" s="2">
        <v>2013</v>
      </c>
      <c r="D179" s="2">
        <v>8</v>
      </c>
      <c r="E179" s="2">
        <v>21</v>
      </c>
      <c r="F179" s="2">
        <v>110</v>
      </c>
      <c r="G17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17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17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130</v>
      </c>
      <c r="J179" s="10">
        <f>MAX(Y_2013[[#This Row],[sub index SO2]:[sub index PM10]])</f>
        <v>130</v>
      </c>
    </row>
    <row r="180" spans="1:10" x14ac:dyDescent="0.25">
      <c r="A180" s="2" t="s">
        <v>263</v>
      </c>
      <c r="B180" s="2" t="s">
        <v>278</v>
      </c>
      <c r="C180" s="2">
        <v>2013</v>
      </c>
      <c r="D180" s="2">
        <v>0</v>
      </c>
      <c r="E180" s="2">
        <v>0</v>
      </c>
      <c r="F180" s="2">
        <v>0</v>
      </c>
      <c r="G18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8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8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80" s="10">
        <f>MAX(Y_2013[[#This Row],[sub index SO2]:[sub index PM10]])</f>
        <v>0</v>
      </c>
    </row>
    <row r="181" spans="1:10" x14ac:dyDescent="0.25">
      <c r="A181" s="2" t="s">
        <v>263</v>
      </c>
      <c r="B181" s="2" t="s">
        <v>279</v>
      </c>
      <c r="C181" s="2">
        <v>2013</v>
      </c>
      <c r="D181" s="2">
        <v>13</v>
      </c>
      <c r="E181" s="2">
        <v>40</v>
      </c>
      <c r="F181" s="2">
        <v>180</v>
      </c>
      <c r="G18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8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50</v>
      </c>
      <c r="I18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200</v>
      </c>
      <c r="J181" s="10">
        <f>MAX(Y_2013[[#This Row],[sub index SO2]:[sub index PM10]])</f>
        <v>200</v>
      </c>
    </row>
    <row r="182" spans="1:10" x14ac:dyDescent="0.25">
      <c r="A182" s="2" t="s">
        <v>263</v>
      </c>
      <c r="B182" s="2" t="s">
        <v>280</v>
      </c>
      <c r="C182" s="2">
        <v>2013</v>
      </c>
      <c r="D182" s="2">
        <v>0</v>
      </c>
      <c r="E182" s="2">
        <v>0</v>
      </c>
      <c r="F182" s="2">
        <v>0</v>
      </c>
      <c r="G18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8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8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82" s="10">
        <f>MAX(Y_2013[[#This Row],[sub index SO2]:[sub index PM10]])</f>
        <v>0</v>
      </c>
    </row>
    <row r="183" spans="1:10" x14ac:dyDescent="0.25">
      <c r="A183" s="2" t="s">
        <v>281</v>
      </c>
      <c r="B183" s="2" t="s">
        <v>281</v>
      </c>
      <c r="C183" s="2">
        <v>2013</v>
      </c>
      <c r="D183" s="2">
        <v>7</v>
      </c>
      <c r="E183" s="2">
        <v>22</v>
      </c>
      <c r="F183" s="2">
        <v>130</v>
      </c>
      <c r="G18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8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18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150</v>
      </c>
      <c r="J183" s="10">
        <f>MAX(Y_2013[[#This Row],[sub index SO2]:[sub index PM10]])</f>
        <v>150</v>
      </c>
    </row>
    <row r="184" spans="1:10" x14ac:dyDescent="0.25">
      <c r="A184" s="2" t="s">
        <v>281</v>
      </c>
      <c r="B184" s="2" t="s">
        <v>282</v>
      </c>
      <c r="C184" s="2">
        <v>2013</v>
      </c>
      <c r="D184" s="2">
        <v>7</v>
      </c>
      <c r="E184" s="2">
        <v>21</v>
      </c>
      <c r="F184" s="2">
        <v>129</v>
      </c>
      <c r="G18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8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18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149</v>
      </c>
      <c r="J184" s="10">
        <f>MAX(Y_2013[[#This Row],[sub index SO2]:[sub index PM10]])</f>
        <v>149</v>
      </c>
    </row>
    <row r="185" spans="1:10" x14ac:dyDescent="0.25">
      <c r="A185" s="2" t="s">
        <v>283</v>
      </c>
      <c r="B185" s="2" t="s">
        <v>284</v>
      </c>
      <c r="C185" s="2">
        <v>2013</v>
      </c>
      <c r="D185" s="2">
        <v>0</v>
      </c>
      <c r="E185" s="2">
        <v>0</v>
      </c>
      <c r="F185" s="2">
        <v>0</v>
      </c>
      <c r="G18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8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8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85" s="10">
        <f>MAX(Y_2013[[#This Row],[sub index SO2]:[sub index PM10]])</f>
        <v>0</v>
      </c>
    </row>
    <row r="186" spans="1:10" x14ac:dyDescent="0.25">
      <c r="A186" s="2" t="s">
        <v>283</v>
      </c>
      <c r="B186" s="2" t="s">
        <v>286</v>
      </c>
      <c r="C186" s="2">
        <v>2013</v>
      </c>
      <c r="D186" s="2">
        <v>6</v>
      </c>
      <c r="E186" s="2">
        <v>33</v>
      </c>
      <c r="F186" s="2">
        <v>165</v>
      </c>
      <c r="G18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18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41.25</v>
      </c>
      <c r="I18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185</v>
      </c>
      <c r="J186" s="10">
        <f>MAX(Y_2013[[#This Row],[sub index SO2]:[sub index PM10]])</f>
        <v>185</v>
      </c>
    </row>
    <row r="187" spans="1:10" x14ac:dyDescent="0.25">
      <c r="A187" s="2" t="s">
        <v>283</v>
      </c>
      <c r="B187" s="2" t="s">
        <v>287</v>
      </c>
      <c r="C187" s="2">
        <v>2013</v>
      </c>
      <c r="D187" s="2">
        <v>0</v>
      </c>
      <c r="E187" s="2">
        <v>0</v>
      </c>
      <c r="F187" s="2">
        <v>0</v>
      </c>
      <c r="G18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8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8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87" s="10">
        <f>MAX(Y_2013[[#This Row],[sub index SO2]:[sub index PM10]])</f>
        <v>0</v>
      </c>
    </row>
    <row r="188" spans="1:10" x14ac:dyDescent="0.25">
      <c r="A188" s="2" t="s">
        <v>283</v>
      </c>
      <c r="B188" s="2" t="s">
        <v>288</v>
      </c>
      <c r="C188" s="2">
        <v>2013</v>
      </c>
      <c r="D188" s="2">
        <v>13</v>
      </c>
      <c r="E188" s="2">
        <v>27</v>
      </c>
      <c r="F188" s="2">
        <v>164</v>
      </c>
      <c r="G18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18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18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184</v>
      </c>
      <c r="J188" s="10">
        <f>MAX(Y_2013[[#This Row],[sub index SO2]:[sub index PM10]])</f>
        <v>184</v>
      </c>
    </row>
    <row r="189" spans="1:10" x14ac:dyDescent="0.25">
      <c r="A189" s="2" t="s">
        <v>283</v>
      </c>
      <c r="B189" s="2" t="s">
        <v>289</v>
      </c>
      <c r="C189" s="2">
        <v>2013</v>
      </c>
      <c r="D189" s="2">
        <v>11</v>
      </c>
      <c r="E189" s="2">
        <v>22</v>
      </c>
      <c r="F189" s="2">
        <v>183</v>
      </c>
      <c r="G18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8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18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203</v>
      </c>
      <c r="J189" s="10">
        <f>MAX(Y_2013[[#This Row],[sub index SO2]:[sub index PM10]])</f>
        <v>203</v>
      </c>
    </row>
    <row r="190" spans="1:10" x14ac:dyDescent="0.25">
      <c r="A190" s="2" t="s">
        <v>283</v>
      </c>
      <c r="B190" s="2" t="s">
        <v>290</v>
      </c>
      <c r="C190" s="2">
        <v>2013</v>
      </c>
      <c r="D190" s="2">
        <v>11</v>
      </c>
      <c r="E190" s="2">
        <v>26</v>
      </c>
      <c r="F190" s="2">
        <v>204</v>
      </c>
      <c r="G19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19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32.5</v>
      </c>
      <c r="I19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224</v>
      </c>
      <c r="J190" s="10">
        <f>MAX(Y_2013[[#This Row],[sub index SO2]:[sub index PM10]])</f>
        <v>224</v>
      </c>
    </row>
    <row r="191" spans="1:10" x14ac:dyDescent="0.25">
      <c r="A191" s="2" t="s">
        <v>283</v>
      </c>
      <c r="B191" s="2" t="s">
        <v>292</v>
      </c>
      <c r="C191" s="2">
        <v>2013</v>
      </c>
      <c r="D191" s="2">
        <v>5</v>
      </c>
      <c r="E191" s="2">
        <v>16</v>
      </c>
      <c r="F191" s="2">
        <v>86</v>
      </c>
      <c r="G19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9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20</v>
      </c>
      <c r="I19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106</v>
      </c>
      <c r="J191" s="10">
        <f>MAX(Y_2013[[#This Row],[sub index SO2]:[sub index PM10]])</f>
        <v>106</v>
      </c>
    </row>
    <row r="192" spans="1:10" x14ac:dyDescent="0.25">
      <c r="A192" s="2" t="s">
        <v>283</v>
      </c>
      <c r="B192" s="2" t="s">
        <v>293</v>
      </c>
      <c r="C192" s="2">
        <v>2013</v>
      </c>
      <c r="D192" s="2">
        <v>8</v>
      </c>
      <c r="E192" s="2">
        <v>13</v>
      </c>
      <c r="F192" s="2">
        <v>76</v>
      </c>
      <c r="G19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19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19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94.974358974358978</v>
      </c>
      <c r="J192" s="10">
        <f>MAX(Y_2013[[#This Row],[sub index SO2]:[sub index PM10]])</f>
        <v>94.974358974358978</v>
      </c>
    </row>
    <row r="193" spans="1:10" x14ac:dyDescent="0.25">
      <c r="A193" s="2" t="s">
        <v>283</v>
      </c>
      <c r="B193" s="2" t="s">
        <v>294</v>
      </c>
      <c r="C193" s="2">
        <v>2013</v>
      </c>
      <c r="D193" s="2">
        <v>6</v>
      </c>
      <c r="E193" s="2">
        <v>18</v>
      </c>
      <c r="F193" s="2">
        <v>108</v>
      </c>
      <c r="G19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19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22.5</v>
      </c>
      <c r="I19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128</v>
      </c>
      <c r="J193" s="10">
        <f>MAX(Y_2013[[#This Row],[sub index SO2]:[sub index PM10]])</f>
        <v>128</v>
      </c>
    </row>
    <row r="194" spans="1:10" x14ac:dyDescent="0.25">
      <c r="A194" s="2" t="s">
        <v>283</v>
      </c>
      <c r="B194" s="2" t="s">
        <v>296</v>
      </c>
      <c r="C194" s="2">
        <v>2013</v>
      </c>
      <c r="D194" s="2">
        <v>0</v>
      </c>
      <c r="E194" s="2">
        <v>0</v>
      </c>
      <c r="F194" s="2">
        <v>0</v>
      </c>
      <c r="G19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19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19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194" s="10">
        <f>MAX(Y_2013[[#This Row],[sub index SO2]:[sub index PM10]])</f>
        <v>0</v>
      </c>
    </row>
    <row r="195" spans="1:10" x14ac:dyDescent="0.25">
      <c r="A195" s="2" t="s">
        <v>283</v>
      </c>
      <c r="B195" s="2" t="s">
        <v>298</v>
      </c>
      <c r="C195" s="2">
        <v>2013</v>
      </c>
      <c r="D195" s="2">
        <v>10</v>
      </c>
      <c r="E195" s="2">
        <v>21</v>
      </c>
      <c r="F195" s="2">
        <v>266</v>
      </c>
      <c r="G19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19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19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286</v>
      </c>
      <c r="J195" s="10">
        <f>MAX(Y_2013[[#This Row],[sub index SO2]:[sub index PM10]])</f>
        <v>286</v>
      </c>
    </row>
    <row r="196" spans="1:10" x14ac:dyDescent="0.25">
      <c r="A196" s="2" t="s">
        <v>283</v>
      </c>
      <c r="B196" s="2" t="s">
        <v>299</v>
      </c>
      <c r="C196" s="2">
        <v>2013</v>
      </c>
      <c r="D196" s="2">
        <v>7</v>
      </c>
      <c r="E196" s="2">
        <v>40</v>
      </c>
      <c r="F196" s="2">
        <v>160</v>
      </c>
      <c r="G19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9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50</v>
      </c>
      <c r="I19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180</v>
      </c>
      <c r="J196" s="10">
        <f>MAX(Y_2013[[#This Row],[sub index SO2]:[sub index PM10]])</f>
        <v>180</v>
      </c>
    </row>
    <row r="197" spans="1:10" x14ac:dyDescent="0.25">
      <c r="A197" s="2" t="s">
        <v>283</v>
      </c>
      <c r="B197" s="2" t="s">
        <v>301</v>
      </c>
      <c r="C197" s="2">
        <v>2013</v>
      </c>
      <c r="D197" s="2">
        <v>5</v>
      </c>
      <c r="E197" s="2">
        <v>23</v>
      </c>
      <c r="F197" s="2">
        <v>176</v>
      </c>
      <c r="G19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19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28.75</v>
      </c>
      <c r="I19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196</v>
      </c>
      <c r="J197" s="10">
        <f>MAX(Y_2013[[#This Row],[sub index SO2]:[sub index PM10]])</f>
        <v>196</v>
      </c>
    </row>
    <row r="198" spans="1:10" x14ac:dyDescent="0.25">
      <c r="A198" s="2" t="s">
        <v>283</v>
      </c>
      <c r="B198" s="2" t="s">
        <v>303</v>
      </c>
      <c r="C198" s="2">
        <v>2013</v>
      </c>
      <c r="D198" s="2">
        <v>7</v>
      </c>
      <c r="E198" s="2">
        <v>33</v>
      </c>
      <c r="F198" s="2">
        <v>122</v>
      </c>
      <c r="G19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19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41.25</v>
      </c>
      <c r="I19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142</v>
      </c>
      <c r="J198" s="10">
        <f>MAX(Y_2013[[#This Row],[sub index SO2]:[sub index PM10]])</f>
        <v>142</v>
      </c>
    </row>
    <row r="199" spans="1:10" x14ac:dyDescent="0.25">
      <c r="A199" s="2" t="s">
        <v>304</v>
      </c>
      <c r="B199" s="2" t="s">
        <v>305</v>
      </c>
      <c r="C199" s="2">
        <v>2013</v>
      </c>
      <c r="D199" s="2">
        <v>6</v>
      </c>
      <c r="E199" s="2">
        <v>32</v>
      </c>
      <c r="F199" s="2">
        <v>141</v>
      </c>
      <c r="G19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19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40</v>
      </c>
      <c r="I19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161</v>
      </c>
      <c r="J199" s="10">
        <f>MAX(Y_2013[[#This Row],[sub index SO2]:[sub index PM10]])</f>
        <v>161</v>
      </c>
    </row>
    <row r="200" spans="1:10" x14ac:dyDescent="0.25">
      <c r="A200" s="2" t="s">
        <v>304</v>
      </c>
      <c r="B200" s="2" t="s">
        <v>306</v>
      </c>
      <c r="C200" s="2">
        <v>2013</v>
      </c>
      <c r="D200" s="2">
        <v>0</v>
      </c>
      <c r="E200" s="2">
        <v>0</v>
      </c>
      <c r="F200" s="2">
        <v>0</v>
      </c>
      <c r="G20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0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0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00" s="10">
        <f>MAX(Y_2013[[#This Row],[sub index SO2]:[sub index PM10]])</f>
        <v>0</v>
      </c>
    </row>
    <row r="201" spans="1:10" x14ac:dyDescent="0.25">
      <c r="A201" s="2" t="s">
        <v>304</v>
      </c>
      <c r="B201" s="2" t="s">
        <v>308</v>
      </c>
      <c r="C201" s="2">
        <v>2013</v>
      </c>
      <c r="D201" s="2">
        <v>14</v>
      </c>
      <c r="E201" s="2">
        <v>22</v>
      </c>
      <c r="F201" s="2">
        <v>75</v>
      </c>
      <c r="G20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17.5</v>
      </c>
      <c r="H20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20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93.717948717948715</v>
      </c>
      <c r="J201" s="10">
        <f>MAX(Y_2013[[#This Row],[sub index SO2]:[sub index PM10]])</f>
        <v>93.717948717948715</v>
      </c>
    </row>
    <row r="202" spans="1:10" x14ac:dyDescent="0.25">
      <c r="A202" s="2" t="s">
        <v>304</v>
      </c>
      <c r="B202" s="2" t="s">
        <v>310</v>
      </c>
      <c r="C202" s="2">
        <v>2013</v>
      </c>
      <c r="D202" s="2">
        <v>4</v>
      </c>
      <c r="E202" s="2">
        <v>24</v>
      </c>
      <c r="F202" s="2">
        <v>56</v>
      </c>
      <c r="G20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20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30</v>
      </c>
      <c r="I20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69.84615384615384</v>
      </c>
      <c r="J202" s="10">
        <f>MAX(Y_2013[[#This Row],[sub index SO2]:[sub index PM10]])</f>
        <v>69.84615384615384</v>
      </c>
    </row>
    <row r="203" spans="1:10" x14ac:dyDescent="0.25">
      <c r="A203" s="2" t="s">
        <v>304</v>
      </c>
      <c r="B203" s="2" t="s">
        <v>312</v>
      </c>
      <c r="C203" s="2">
        <v>2013</v>
      </c>
      <c r="D203" s="2">
        <v>8</v>
      </c>
      <c r="E203" s="2">
        <v>19</v>
      </c>
      <c r="F203" s="2">
        <v>49</v>
      </c>
      <c r="G20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20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23.75</v>
      </c>
      <c r="I20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61.051282051282051</v>
      </c>
      <c r="J203" s="10">
        <f>MAX(Y_2013[[#This Row],[sub index SO2]:[sub index PM10]])</f>
        <v>61.051282051282051</v>
      </c>
    </row>
    <row r="204" spans="1:10" x14ac:dyDescent="0.25">
      <c r="A204" s="2" t="s">
        <v>314</v>
      </c>
      <c r="B204" s="2" t="s">
        <v>315</v>
      </c>
      <c r="C204" s="2">
        <v>2013</v>
      </c>
      <c r="D204" s="2">
        <v>14</v>
      </c>
      <c r="E204" s="2">
        <v>22</v>
      </c>
      <c r="F204" s="2">
        <v>41</v>
      </c>
      <c r="G20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17.5</v>
      </c>
      <c r="H20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27.5</v>
      </c>
      <c r="I20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51</v>
      </c>
      <c r="J204" s="10">
        <f>MAX(Y_2013[[#This Row],[sub index SO2]:[sub index PM10]])</f>
        <v>51</v>
      </c>
    </row>
    <row r="205" spans="1:10" x14ac:dyDescent="0.25">
      <c r="A205" s="2" t="s">
        <v>316</v>
      </c>
      <c r="B205" s="2" t="s">
        <v>317</v>
      </c>
      <c r="C205" s="2">
        <v>2013</v>
      </c>
      <c r="D205" s="2">
        <v>9</v>
      </c>
      <c r="E205" s="2">
        <v>25</v>
      </c>
      <c r="F205" s="2">
        <v>58</v>
      </c>
      <c r="G20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0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31.25</v>
      </c>
      <c r="I20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72.358974358974365</v>
      </c>
      <c r="J205" s="10">
        <f>MAX(Y_2013[[#This Row],[sub index SO2]:[sub index PM10]])</f>
        <v>72.358974358974365</v>
      </c>
    </row>
    <row r="206" spans="1:10" x14ac:dyDescent="0.25">
      <c r="A206" s="2" t="s">
        <v>316</v>
      </c>
      <c r="B206" s="2" t="s">
        <v>319</v>
      </c>
      <c r="C206" s="2">
        <v>2013</v>
      </c>
      <c r="D206" s="2">
        <v>9</v>
      </c>
      <c r="E206" s="2">
        <v>25</v>
      </c>
      <c r="F206" s="2">
        <v>62</v>
      </c>
      <c r="G20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0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31.25</v>
      </c>
      <c r="I20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77.384615384615387</v>
      </c>
      <c r="J206" s="10">
        <f>MAX(Y_2013[[#This Row],[sub index SO2]:[sub index PM10]])</f>
        <v>77.384615384615387</v>
      </c>
    </row>
    <row r="207" spans="1:10" x14ac:dyDescent="0.25">
      <c r="A207" s="2" t="s">
        <v>316</v>
      </c>
      <c r="B207" s="2" t="s">
        <v>320</v>
      </c>
      <c r="C207" s="2">
        <v>2013</v>
      </c>
      <c r="D207" s="2">
        <v>14</v>
      </c>
      <c r="E207" s="2">
        <v>18</v>
      </c>
      <c r="F207" s="2">
        <v>87</v>
      </c>
      <c r="G20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17.5</v>
      </c>
      <c r="H20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22.5</v>
      </c>
      <c r="I20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107</v>
      </c>
      <c r="J207" s="10">
        <f>MAX(Y_2013[[#This Row],[sub index SO2]:[sub index PM10]])</f>
        <v>107</v>
      </c>
    </row>
    <row r="208" spans="1:10" x14ac:dyDescent="0.25">
      <c r="A208" s="2" t="s">
        <v>316</v>
      </c>
      <c r="B208" s="2" t="s">
        <v>321</v>
      </c>
      <c r="C208" s="2">
        <v>2013</v>
      </c>
      <c r="D208" s="2">
        <v>13</v>
      </c>
      <c r="E208" s="2">
        <v>18</v>
      </c>
      <c r="F208" s="2">
        <v>77</v>
      </c>
      <c r="G20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16.25</v>
      </c>
      <c r="H20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22.5</v>
      </c>
      <c r="I20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96.230769230769226</v>
      </c>
      <c r="J208" s="10">
        <f>MAX(Y_2013[[#This Row],[sub index SO2]:[sub index PM10]])</f>
        <v>96.230769230769226</v>
      </c>
    </row>
    <row r="209" spans="1:10" x14ac:dyDescent="0.25">
      <c r="A209" s="2" t="s">
        <v>316</v>
      </c>
      <c r="B209" s="2" t="s">
        <v>322</v>
      </c>
      <c r="C209" s="2">
        <v>2013</v>
      </c>
      <c r="D209" s="2">
        <v>5</v>
      </c>
      <c r="E209" s="2">
        <v>14</v>
      </c>
      <c r="F209" s="2">
        <v>61</v>
      </c>
      <c r="G20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0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17.5</v>
      </c>
      <c r="I20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76.128205128205124</v>
      </c>
      <c r="J209" s="10">
        <f>MAX(Y_2013[[#This Row],[sub index SO2]:[sub index PM10]])</f>
        <v>76.128205128205124</v>
      </c>
    </row>
    <row r="210" spans="1:10" x14ac:dyDescent="0.25">
      <c r="A210" s="2" t="s">
        <v>316</v>
      </c>
      <c r="B210" s="2" t="s">
        <v>323</v>
      </c>
      <c r="C210" s="2">
        <v>2013</v>
      </c>
      <c r="D210" s="2">
        <v>5</v>
      </c>
      <c r="E210" s="2">
        <v>24</v>
      </c>
      <c r="F210" s="2">
        <v>90</v>
      </c>
      <c r="G21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1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30</v>
      </c>
      <c r="I21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110</v>
      </c>
      <c r="J210" s="10">
        <f>MAX(Y_2013[[#This Row],[sub index SO2]:[sub index PM10]])</f>
        <v>110</v>
      </c>
    </row>
    <row r="211" spans="1:10" x14ac:dyDescent="0.25">
      <c r="A211" s="2" t="s">
        <v>316</v>
      </c>
      <c r="B211" s="2" t="s">
        <v>324</v>
      </c>
      <c r="C211" s="2">
        <v>2013</v>
      </c>
      <c r="D211" s="2">
        <v>7</v>
      </c>
      <c r="E211" s="2">
        <v>12</v>
      </c>
      <c r="F211" s="2">
        <v>65</v>
      </c>
      <c r="G21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1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21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81.15384615384616</v>
      </c>
      <c r="J211" s="10">
        <f>MAX(Y_2013[[#This Row],[sub index SO2]:[sub index PM10]])</f>
        <v>81.15384615384616</v>
      </c>
    </row>
    <row r="212" spans="1:10" x14ac:dyDescent="0.25">
      <c r="A212" s="2" t="s">
        <v>316</v>
      </c>
      <c r="B212" s="2" t="s">
        <v>325</v>
      </c>
      <c r="C212" s="2">
        <v>2013</v>
      </c>
      <c r="D212" s="2">
        <v>5</v>
      </c>
      <c r="E212" s="2">
        <v>17</v>
      </c>
      <c r="F212" s="2">
        <v>62</v>
      </c>
      <c r="G21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1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1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77.384615384615387</v>
      </c>
      <c r="J212" s="10">
        <f>MAX(Y_2013[[#This Row],[sub index SO2]:[sub index PM10]])</f>
        <v>77.384615384615387</v>
      </c>
    </row>
    <row r="213" spans="1:10" x14ac:dyDescent="0.25">
      <c r="A213" s="2" t="s">
        <v>327</v>
      </c>
      <c r="B213" s="2" t="s">
        <v>328</v>
      </c>
      <c r="C213" s="2">
        <v>2013</v>
      </c>
      <c r="D213" s="2">
        <v>0</v>
      </c>
      <c r="E213" s="2">
        <v>0</v>
      </c>
      <c r="F213" s="2">
        <v>0</v>
      </c>
      <c r="G21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1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1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13" s="10">
        <f>MAX(Y_2013[[#This Row],[sub index SO2]:[sub index PM10]])</f>
        <v>0</v>
      </c>
    </row>
    <row r="214" spans="1:10" x14ac:dyDescent="0.25">
      <c r="A214" s="2" t="s">
        <v>327</v>
      </c>
      <c r="B214" s="2" t="s">
        <v>330</v>
      </c>
      <c r="C214" s="2">
        <v>2013</v>
      </c>
      <c r="D214" s="2">
        <v>5</v>
      </c>
      <c r="E214" s="2">
        <v>12</v>
      </c>
      <c r="F214" s="2">
        <v>56</v>
      </c>
      <c r="G21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1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15</v>
      </c>
      <c r="I21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69.84615384615384</v>
      </c>
      <c r="J214" s="10">
        <f>MAX(Y_2013[[#This Row],[sub index SO2]:[sub index PM10]])</f>
        <v>69.84615384615384</v>
      </c>
    </row>
    <row r="215" spans="1:10" x14ac:dyDescent="0.25">
      <c r="A215" s="2" t="s">
        <v>327</v>
      </c>
      <c r="B215" s="2" t="s">
        <v>331</v>
      </c>
      <c r="C215" s="2">
        <v>2013</v>
      </c>
      <c r="D215" s="2">
        <v>6</v>
      </c>
      <c r="E215" s="2">
        <v>24</v>
      </c>
      <c r="F215" s="2">
        <v>91</v>
      </c>
      <c r="G21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7.5</v>
      </c>
      <c r="H21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30</v>
      </c>
      <c r="I21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111</v>
      </c>
      <c r="J215" s="10">
        <f>MAX(Y_2013[[#This Row],[sub index SO2]:[sub index PM10]])</f>
        <v>111</v>
      </c>
    </row>
    <row r="216" spans="1:10" x14ac:dyDescent="0.25">
      <c r="A216" s="2" t="s">
        <v>327</v>
      </c>
      <c r="B216" s="2" t="s">
        <v>332</v>
      </c>
      <c r="C216" s="2">
        <v>2013</v>
      </c>
      <c r="D216" s="2">
        <v>4</v>
      </c>
      <c r="E216" s="2">
        <v>17</v>
      </c>
      <c r="F216" s="2">
        <v>64</v>
      </c>
      <c r="G21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5</v>
      </c>
      <c r="H21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1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79.897435897435898</v>
      </c>
      <c r="J216" s="10">
        <f>MAX(Y_2013[[#This Row],[sub index SO2]:[sub index PM10]])</f>
        <v>79.897435897435898</v>
      </c>
    </row>
    <row r="217" spans="1:10" x14ac:dyDescent="0.25">
      <c r="A217" s="2" t="s">
        <v>327</v>
      </c>
      <c r="B217" s="2" t="s">
        <v>334</v>
      </c>
      <c r="C217" s="2">
        <v>2013</v>
      </c>
      <c r="D217" s="2">
        <v>10</v>
      </c>
      <c r="E217" s="2">
        <v>15</v>
      </c>
      <c r="F217" s="2">
        <v>84</v>
      </c>
      <c r="G21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21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18.75</v>
      </c>
      <c r="I21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104</v>
      </c>
      <c r="J217" s="10">
        <f>MAX(Y_2013[[#This Row],[sub index SO2]:[sub index PM10]])</f>
        <v>104</v>
      </c>
    </row>
    <row r="218" spans="1:10" x14ac:dyDescent="0.25">
      <c r="A218" s="2" t="s">
        <v>327</v>
      </c>
      <c r="B218" s="2" t="s">
        <v>335</v>
      </c>
      <c r="C218" s="2">
        <v>2013</v>
      </c>
      <c r="D218" s="2">
        <v>9</v>
      </c>
      <c r="E218" s="2">
        <v>17</v>
      </c>
      <c r="F218" s="2">
        <v>118</v>
      </c>
      <c r="G21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1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1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138</v>
      </c>
      <c r="J218" s="10">
        <f>MAX(Y_2013[[#This Row],[sub index SO2]:[sub index PM10]])</f>
        <v>138</v>
      </c>
    </row>
    <row r="219" spans="1:10" x14ac:dyDescent="0.25">
      <c r="A219" s="2" t="s">
        <v>327</v>
      </c>
      <c r="B219" s="2" t="s">
        <v>336</v>
      </c>
      <c r="C219" s="2">
        <v>2013</v>
      </c>
      <c r="D219" s="2">
        <v>7</v>
      </c>
      <c r="E219" s="2">
        <v>13</v>
      </c>
      <c r="F219" s="2">
        <v>49</v>
      </c>
      <c r="G21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1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16.25</v>
      </c>
      <c r="I21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61.051282051282051</v>
      </c>
      <c r="J219" s="10">
        <f>MAX(Y_2013[[#This Row],[sub index SO2]:[sub index PM10]])</f>
        <v>61.051282051282051</v>
      </c>
    </row>
    <row r="220" spans="1:10" x14ac:dyDescent="0.25">
      <c r="A220" s="2" t="s">
        <v>327</v>
      </c>
      <c r="B220" s="2" t="s">
        <v>337</v>
      </c>
      <c r="C220" s="2">
        <v>2013</v>
      </c>
      <c r="D220" s="2">
        <v>0</v>
      </c>
      <c r="E220" s="2">
        <v>0</v>
      </c>
      <c r="F220" s="2">
        <v>0</v>
      </c>
      <c r="G22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2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2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20" s="10">
        <f>MAX(Y_2013[[#This Row],[sub index SO2]:[sub index PM10]])</f>
        <v>0</v>
      </c>
    </row>
    <row r="221" spans="1:10" x14ac:dyDescent="0.25">
      <c r="A221" s="2" t="s">
        <v>327</v>
      </c>
      <c r="B221" s="2" t="s">
        <v>338</v>
      </c>
      <c r="C221" s="2">
        <v>2013</v>
      </c>
      <c r="D221" s="2">
        <v>5</v>
      </c>
      <c r="E221" s="2">
        <v>21</v>
      </c>
      <c r="F221" s="2">
        <v>184</v>
      </c>
      <c r="G22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2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26.25</v>
      </c>
      <c r="I22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204</v>
      </c>
      <c r="J221" s="10">
        <f>MAX(Y_2013[[#This Row],[sub index SO2]:[sub index PM10]])</f>
        <v>204</v>
      </c>
    </row>
    <row r="222" spans="1:10" x14ac:dyDescent="0.25">
      <c r="A222" s="2" t="s">
        <v>327</v>
      </c>
      <c r="B222" s="2" t="s">
        <v>339</v>
      </c>
      <c r="C222" s="2">
        <v>2013</v>
      </c>
      <c r="D222" s="2">
        <v>0</v>
      </c>
      <c r="E222" s="2">
        <v>0</v>
      </c>
      <c r="F222" s="2">
        <v>0</v>
      </c>
      <c r="G22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2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2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22" s="10">
        <f>MAX(Y_2013[[#This Row],[sub index SO2]:[sub index PM10]])</f>
        <v>0</v>
      </c>
    </row>
    <row r="223" spans="1:10" x14ac:dyDescent="0.25">
      <c r="A223" s="2" t="s">
        <v>327</v>
      </c>
      <c r="B223" s="2" t="s">
        <v>340</v>
      </c>
      <c r="C223" s="2">
        <v>2013</v>
      </c>
      <c r="D223" s="2">
        <v>5</v>
      </c>
      <c r="E223" s="2">
        <v>29</v>
      </c>
      <c r="F223" s="2">
        <v>235</v>
      </c>
      <c r="G22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2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36.25</v>
      </c>
      <c r="I22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255</v>
      </c>
      <c r="J223" s="10">
        <f>MAX(Y_2013[[#This Row],[sub index SO2]:[sub index PM10]])</f>
        <v>255</v>
      </c>
    </row>
    <row r="224" spans="1:10" x14ac:dyDescent="0.25">
      <c r="A224" s="2" t="s">
        <v>327</v>
      </c>
      <c r="B224" s="2" t="s">
        <v>341</v>
      </c>
      <c r="C224" s="2">
        <v>2013</v>
      </c>
      <c r="D224" s="2">
        <v>18</v>
      </c>
      <c r="E224" s="2">
        <v>27</v>
      </c>
      <c r="F224" s="2">
        <v>133</v>
      </c>
      <c r="G22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22.5</v>
      </c>
      <c r="H22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33.75</v>
      </c>
      <c r="I22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153</v>
      </c>
      <c r="J224" s="10">
        <f>MAX(Y_2013[[#This Row],[sub index SO2]:[sub index PM10]])</f>
        <v>153</v>
      </c>
    </row>
    <row r="225" spans="1:10" x14ac:dyDescent="0.25">
      <c r="A225" s="2" t="s">
        <v>343</v>
      </c>
      <c r="B225" s="2" t="s">
        <v>344</v>
      </c>
      <c r="C225" s="2">
        <v>2013</v>
      </c>
      <c r="D225" s="2">
        <v>11</v>
      </c>
      <c r="E225" s="2">
        <v>25</v>
      </c>
      <c r="F225" s="2">
        <v>232</v>
      </c>
      <c r="G22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22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31.25</v>
      </c>
      <c r="I22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252</v>
      </c>
      <c r="J225" s="10">
        <f>MAX(Y_2013[[#This Row],[sub index SO2]:[sub index PM10]])</f>
        <v>252</v>
      </c>
    </row>
    <row r="226" spans="1:10" x14ac:dyDescent="0.25">
      <c r="A226" s="2" t="s">
        <v>345</v>
      </c>
      <c r="B226" s="2" t="s">
        <v>346</v>
      </c>
      <c r="C226" s="2">
        <v>2013</v>
      </c>
      <c r="D226" s="2">
        <v>12</v>
      </c>
      <c r="E226" s="2">
        <v>31</v>
      </c>
      <c r="F226" s="2">
        <v>246</v>
      </c>
      <c r="G22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15</v>
      </c>
      <c r="H22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22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266</v>
      </c>
      <c r="J226" s="10">
        <f>MAX(Y_2013[[#This Row],[sub index SO2]:[sub index PM10]])</f>
        <v>266</v>
      </c>
    </row>
    <row r="227" spans="1:10" x14ac:dyDescent="0.25">
      <c r="A227" s="2" t="s">
        <v>345</v>
      </c>
      <c r="B227" s="2" t="s">
        <v>348</v>
      </c>
      <c r="C227" s="2">
        <v>2013</v>
      </c>
      <c r="D227" s="2">
        <v>26</v>
      </c>
      <c r="E227" s="2">
        <v>34</v>
      </c>
      <c r="F227" s="2">
        <v>285</v>
      </c>
      <c r="G22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32.5</v>
      </c>
      <c r="H22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42.5</v>
      </c>
      <c r="I22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304.32773109243698</v>
      </c>
      <c r="J227" s="10">
        <f>MAX(Y_2013[[#This Row],[sub index SO2]:[sub index PM10]])</f>
        <v>304.32773109243698</v>
      </c>
    </row>
    <row r="228" spans="1:10" x14ac:dyDescent="0.25">
      <c r="A228" s="2" t="s">
        <v>345</v>
      </c>
      <c r="B228" s="2" t="s">
        <v>350</v>
      </c>
      <c r="C228" s="2">
        <v>2013</v>
      </c>
      <c r="D228" s="2">
        <v>0</v>
      </c>
      <c r="E228" s="2">
        <v>0</v>
      </c>
      <c r="F228" s="2">
        <v>0</v>
      </c>
      <c r="G22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2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2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28" s="10">
        <f>MAX(Y_2013[[#This Row],[sub index SO2]:[sub index PM10]])</f>
        <v>0</v>
      </c>
    </row>
    <row r="229" spans="1:10" x14ac:dyDescent="0.25">
      <c r="A229" s="2" t="s">
        <v>345</v>
      </c>
      <c r="B229" s="2" t="s">
        <v>352</v>
      </c>
      <c r="C229" s="2">
        <v>2013</v>
      </c>
      <c r="D229" s="2">
        <v>17</v>
      </c>
      <c r="E229" s="2">
        <v>31</v>
      </c>
      <c r="F229" s="2">
        <v>200</v>
      </c>
      <c r="G22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21.25</v>
      </c>
      <c r="H22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22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220</v>
      </c>
      <c r="J229" s="10">
        <f>MAX(Y_2013[[#This Row],[sub index SO2]:[sub index PM10]])</f>
        <v>220</v>
      </c>
    </row>
    <row r="230" spans="1:10" x14ac:dyDescent="0.25">
      <c r="A230" s="2" t="s">
        <v>345</v>
      </c>
      <c r="B230" s="2" t="s">
        <v>355</v>
      </c>
      <c r="C230" s="2">
        <v>2013</v>
      </c>
      <c r="D230" s="2">
        <v>7</v>
      </c>
      <c r="E230" s="2">
        <v>31</v>
      </c>
      <c r="F230" s="2">
        <v>201</v>
      </c>
      <c r="G23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8.75</v>
      </c>
      <c r="H23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23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221</v>
      </c>
      <c r="J230" s="10">
        <f>MAX(Y_2013[[#This Row],[sub index SO2]:[sub index PM10]])</f>
        <v>221</v>
      </c>
    </row>
    <row r="231" spans="1:10" x14ac:dyDescent="0.25">
      <c r="A231" s="2" t="s">
        <v>345</v>
      </c>
      <c r="B231" s="2" t="s">
        <v>358</v>
      </c>
      <c r="C231" s="2">
        <v>2013</v>
      </c>
      <c r="D231" s="2">
        <v>25</v>
      </c>
      <c r="E231" s="2">
        <v>25</v>
      </c>
      <c r="F231" s="2">
        <v>162</v>
      </c>
      <c r="G23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31.25</v>
      </c>
      <c r="H23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31.25</v>
      </c>
      <c r="I23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182</v>
      </c>
      <c r="J231" s="10">
        <f>MAX(Y_2013[[#This Row],[sub index SO2]:[sub index PM10]])</f>
        <v>182</v>
      </c>
    </row>
    <row r="232" spans="1:10" x14ac:dyDescent="0.25">
      <c r="A232" s="2" t="s">
        <v>345</v>
      </c>
      <c r="B232" s="2" t="s">
        <v>359</v>
      </c>
      <c r="C232" s="2">
        <v>2013</v>
      </c>
      <c r="D232" s="2">
        <v>8</v>
      </c>
      <c r="E232" s="2">
        <v>29</v>
      </c>
      <c r="F232" s="2">
        <v>192</v>
      </c>
      <c r="G23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10</v>
      </c>
      <c r="H23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36.25</v>
      </c>
      <c r="I23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212</v>
      </c>
      <c r="J232" s="10">
        <f>MAX(Y_2013[[#This Row],[sub index SO2]:[sub index PM10]])</f>
        <v>212</v>
      </c>
    </row>
    <row r="233" spans="1:10" x14ac:dyDescent="0.25">
      <c r="A233" s="2" t="s">
        <v>345</v>
      </c>
      <c r="B233" s="2" t="s">
        <v>361</v>
      </c>
      <c r="C233" s="2">
        <v>2013</v>
      </c>
      <c r="D233" s="2">
        <v>0</v>
      </c>
      <c r="E233" s="2">
        <v>0</v>
      </c>
      <c r="F233" s="2">
        <v>0</v>
      </c>
      <c r="G23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3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3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33" s="10">
        <f>MAX(Y_2013[[#This Row],[sub index SO2]:[sub index PM10]])</f>
        <v>0</v>
      </c>
    </row>
    <row r="234" spans="1:10" x14ac:dyDescent="0.25">
      <c r="A234" s="2" t="s">
        <v>345</v>
      </c>
      <c r="B234" s="2" t="s">
        <v>362</v>
      </c>
      <c r="C234" s="2">
        <v>2013</v>
      </c>
      <c r="D234" s="2">
        <v>5</v>
      </c>
      <c r="E234" s="2">
        <v>39</v>
      </c>
      <c r="F234" s="2">
        <v>134</v>
      </c>
      <c r="G23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6.25</v>
      </c>
      <c r="H23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48.75</v>
      </c>
      <c r="I23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154</v>
      </c>
      <c r="J234" s="10">
        <f>MAX(Y_2013[[#This Row],[sub index SO2]:[sub index PM10]])</f>
        <v>154</v>
      </c>
    </row>
    <row r="235" spans="1:10" x14ac:dyDescent="0.25">
      <c r="A235" s="2" t="s">
        <v>345</v>
      </c>
      <c r="B235" s="2" t="s">
        <v>363</v>
      </c>
      <c r="C235" s="2">
        <v>2013</v>
      </c>
      <c r="D235" s="2">
        <v>16</v>
      </c>
      <c r="E235" s="2">
        <v>24</v>
      </c>
      <c r="F235" s="2">
        <v>160</v>
      </c>
      <c r="G23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20</v>
      </c>
      <c r="H23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30</v>
      </c>
      <c r="I23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180</v>
      </c>
      <c r="J235" s="10">
        <f>MAX(Y_2013[[#This Row],[sub index SO2]:[sub index PM10]])</f>
        <v>180</v>
      </c>
    </row>
    <row r="236" spans="1:10" x14ac:dyDescent="0.25">
      <c r="A236" s="2" t="s">
        <v>345</v>
      </c>
      <c r="B236" s="2" t="s">
        <v>364</v>
      </c>
      <c r="C236" s="2">
        <v>2013</v>
      </c>
      <c r="D236" s="2">
        <v>9</v>
      </c>
      <c r="E236" s="2">
        <v>31</v>
      </c>
      <c r="F236" s="2">
        <v>142</v>
      </c>
      <c r="G23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3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38.75</v>
      </c>
      <c r="I23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162</v>
      </c>
      <c r="J236" s="10">
        <f>MAX(Y_2013[[#This Row],[sub index SO2]:[sub index PM10]])</f>
        <v>162</v>
      </c>
    </row>
    <row r="237" spans="1:10" x14ac:dyDescent="0.25">
      <c r="A237" s="2" t="s">
        <v>345</v>
      </c>
      <c r="B237" s="2" t="s">
        <v>366</v>
      </c>
      <c r="C237" s="2">
        <v>2013</v>
      </c>
      <c r="D237" s="2">
        <v>11</v>
      </c>
      <c r="E237" s="2">
        <v>17</v>
      </c>
      <c r="F237" s="2">
        <v>177</v>
      </c>
      <c r="G23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23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21.25</v>
      </c>
      <c r="I23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197</v>
      </c>
      <c r="J237" s="10">
        <f>MAX(Y_2013[[#This Row],[sub index SO2]:[sub index PM10]])</f>
        <v>197</v>
      </c>
    </row>
    <row r="238" spans="1:10" x14ac:dyDescent="0.25">
      <c r="A238" s="2" t="s">
        <v>345</v>
      </c>
      <c r="B238" s="2" t="s">
        <v>368</v>
      </c>
      <c r="C238" s="2">
        <v>2013</v>
      </c>
      <c r="D238" s="2">
        <v>0</v>
      </c>
      <c r="E238" s="2">
        <v>0</v>
      </c>
      <c r="F238" s="2">
        <v>0</v>
      </c>
      <c r="G23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3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3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38" s="10">
        <f>MAX(Y_2013[[#This Row],[sub index SO2]:[sub index PM10]])</f>
        <v>0</v>
      </c>
    </row>
    <row r="239" spans="1:10" x14ac:dyDescent="0.25">
      <c r="A239" s="2" t="s">
        <v>345</v>
      </c>
      <c r="B239" s="2" t="s">
        <v>369</v>
      </c>
      <c r="C239" s="2">
        <v>2013</v>
      </c>
      <c r="D239" s="2">
        <v>9</v>
      </c>
      <c r="E239" s="2">
        <v>28</v>
      </c>
      <c r="F239" s="2">
        <v>114</v>
      </c>
      <c r="G23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3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35</v>
      </c>
      <c r="I23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134</v>
      </c>
      <c r="J239" s="10">
        <f>MAX(Y_2013[[#This Row],[sub index SO2]:[sub index PM10]])</f>
        <v>134</v>
      </c>
    </row>
    <row r="240" spans="1:10" x14ac:dyDescent="0.25">
      <c r="A240" s="2" t="s">
        <v>345</v>
      </c>
      <c r="B240" s="2" t="s">
        <v>372</v>
      </c>
      <c r="C240" s="2">
        <v>2013</v>
      </c>
      <c r="D240" s="2">
        <v>19</v>
      </c>
      <c r="E240" s="2">
        <v>28</v>
      </c>
      <c r="F240" s="2">
        <v>145</v>
      </c>
      <c r="G24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23.75</v>
      </c>
      <c r="H24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35</v>
      </c>
      <c r="I24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165</v>
      </c>
      <c r="J240" s="10">
        <f>MAX(Y_2013[[#This Row],[sub index SO2]:[sub index PM10]])</f>
        <v>165</v>
      </c>
    </row>
    <row r="241" spans="1:10" x14ac:dyDescent="0.25">
      <c r="A241" s="2" t="s">
        <v>345</v>
      </c>
      <c r="B241" s="2" t="s">
        <v>374</v>
      </c>
      <c r="C241" s="2">
        <v>2013</v>
      </c>
      <c r="D241" s="2">
        <v>25</v>
      </c>
      <c r="E241" s="2">
        <v>28</v>
      </c>
      <c r="F241" s="2">
        <v>156</v>
      </c>
      <c r="G24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31.25</v>
      </c>
      <c r="H24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35</v>
      </c>
      <c r="I24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176</v>
      </c>
      <c r="J241" s="10">
        <f>MAX(Y_2013[[#This Row],[sub index SO2]:[sub index PM10]])</f>
        <v>176</v>
      </c>
    </row>
    <row r="242" spans="1:10" x14ac:dyDescent="0.25">
      <c r="A242" s="2" t="s">
        <v>345</v>
      </c>
      <c r="B242" s="2" t="s">
        <v>376</v>
      </c>
      <c r="C242" s="2">
        <v>2013</v>
      </c>
      <c r="D242" s="2">
        <v>0</v>
      </c>
      <c r="E242" s="2">
        <v>0</v>
      </c>
      <c r="F242" s="2">
        <v>144</v>
      </c>
      <c r="G24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4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4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164</v>
      </c>
      <c r="J242" s="10">
        <f>MAX(Y_2013[[#This Row],[sub index SO2]:[sub index PM10]])</f>
        <v>164</v>
      </c>
    </row>
    <row r="243" spans="1:10" x14ac:dyDescent="0.25">
      <c r="A243" s="2" t="s">
        <v>345</v>
      </c>
      <c r="B243" s="2" t="s">
        <v>377</v>
      </c>
      <c r="C243" s="2">
        <v>2013</v>
      </c>
      <c r="D243" s="2">
        <v>28</v>
      </c>
      <c r="E243" s="2">
        <v>29</v>
      </c>
      <c r="F243" s="2">
        <v>119</v>
      </c>
      <c r="G24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35</v>
      </c>
      <c r="H24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36.25</v>
      </c>
      <c r="I24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139</v>
      </c>
      <c r="J243" s="10">
        <f>MAX(Y_2013[[#This Row],[sub index SO2]:[sub index PM10]])</f>
        <v>139</v>
      </c>
    </row>
    <row r="244" spans="1:10" x14ac:dyDescent="0.25">
      <c r="A244" s="2" t="s">
        <v>345</v>
      </c>
      <c r="B244" s="2" t="s">
        <v>378</v>
      </c>
      <c r="C244" s="2">
        <v>2013</v>
      </c>
      <c r="D244" s="2">
        <v>0</v>
      </c>
      <c r="E244" s="2">
        <v>0</v>
      </c>
      <c r="F244" s="2">
        <v>151</v>
      </c>
      <c r="G24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4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4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171</v>
      </c>
      <c r="J244" s="10">
        <f>MAX(Y_2013[[#This Row],[sub index SO2]:[sub index PM10]])</f>
        <v>171</v>
      </c>
    </row>
    <row r="245" spans="1:10" x14ac:dyDescent="0.25">
      <c r="A245" s="2" t="s">
        <v>345</v>
      </c>
      <c r="B245" s="2" t="s">
        <v>379</v>
      </c>
      <c r="C245" s="2">
        <v>2013</v>
      </c>
      <c r="D245" s="2">
        <v>23</v>
      </c>
      <c r="E245" s="2">
        <v>25</v>
      </c>
      <c r="F245" s="2">
        <v>113</v>
      </c>
      <c r="G24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28.75</v>
      </c>
      <c r="H24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31.25</v>
      </c>
      <c r="I24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133</v>
      </c>
      <c r="J245" s="10">
        <f>MAX(Y_2013[[#This Row],[sub index SO2]:[sub index PM10]])</f>
        <v>133</v>
      </c>
    </row>
    <row r="246" spans="1:10" x14ac:dyDescent="0.25">
      <c r="A246" s="2" t="s">
        <v>381</v>
      </c>
      <c r="B246" s="2" t="s">
        <v>382</v>
      </c>
      <c r="C246" s="2">
        <v>2013</v>
      </c>
      <c r="D246" s="2">
        <v>2</v>
      </c>
      <c r="E246" s="2">
        <v>5</v>
      </c>
      <c r="F246" s="2">
        <v>156</v>
      </c>
      <c r="G24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2.5</v>
      </c>
      <c r="H24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6.25</v>
      </c>
      <c r="I24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176</v>
      </c>
      <c r="J246" s="10">
        <f>MAX(Y_2013[[#This Row],[sub index SO2]:[sub index PM10]])</f>
        <v>176</v>
      </c>
    </row>
    <row r="247" spans="1:10" x14ac:dyDescent="0.25">
      <c r="A247" s="2" t="s">
        <v>381</v>
      </c>
      <c r="B247" s="2" t="s">
        <v>383</v>
      </c>
      <c r="C247" s="2">
        <v>2013</v>
      </c>
      <c r="D247" s="2">
        <v>10</v>
      </c>
      <c r="E247" s="2">
        <v>52</v>
      </c>
      <c r="F247" s="2">
        <v>160</v>
      </c>
      <c r="G24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24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64.820512820512818</v>
      </c>
      <c r="I24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180</v>
      </c>
      <c r="J247" s="10">
        <f>MAX(Y_2013[[#This Row],[sub index SO2]:[sub index PM10]])</f>
        <v>180</v>
      </c>
    </row>
    <row r="248" spans="1:10" x14ac:dyDescent="0.25">
      <c r="A248" s="2" t="s">
        <v>381</v>
      </c>
      <c r="B248" s="2" t="s">
        <v>384</v>
      </c>
      <c r="C248" s="2">
        <v>2013</v>
      </c>
      <c r="D248" s="2">
        <v>11</v>
      </c>
      <c r="E248" s="2">
        <v>50</v>
      </c>
      <c r="F248" s="2">
        <v>166</v>
      </c>
      <c r="G24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24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62.307692307692307</v>
      </c>
      <c r="I24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186</v>
      </c>
      <c r="J248" s="10">
        <f>MAX(Y_2013[[#This Row],[sub index SO2]:[sub index PM10]])</f>
        <v>186</v>
      </c>
    </row>
    <row r="249" spans="1:10" x14ac:dyDescent="0.25">
      <c r="A249" s="2" t="s">
        <v>381</v>
      </c>
      <c r="B249" s="2" t="s">
        <v>385</v>
      </c>
      <c r="C249" s="2">
        <v>2013</v>
      </c>
      <c r="D249" s="2">
        <v>10</v>
      </c>
      <c r="E249" s="2">
        <v>51</v>
      </c>
      <c r="F249" s="2">
        <v>160</v>
      </c>
      <c r="G24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24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63.564102564102562</v>
      </c>
      <c r="I24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180</v>
      </c>
      <c r="J249" s="10">
        <f>MAX(Y_2013[[#This Row],[sub index SO2]:[sub index PM10]])</f>
        <v>180</v>
      </c>
    </row>
    <row r="250" spans="1:10" x14ac:dyDescent="0.25">
      <c r="A250" s="2" t="s">
        <v>381</v>
      </c>
      <c r="B250" s="2" t="s">
        <v>387</v>
      </c>
      <c r="C250" s="2">
        <v>2013</v>
      </c>
      <c r="D250" s="2">
        <v>10</v>
      </c>
      <c r="E250" s="2">
        <v>39</v>
      </c>
      <c r="F250" s="2">
        <v>146</v>
      </c>
      <c r="G25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25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48.75</v>
      </c>
      <c r="I25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166</v>
      </c>
      <c r="J250" s="10">
        <f>MAX(Y_2013[[#This Row],[sub index SO2]:[sub index PM10]])</f>
        <v>166</v>
      </c>
    </row>
    <row r="251" spans="1:10" x14ac:dyDescent="0.25">
      <c r="A251" s="2" t="s">
        <v>381</v>
      </c>
      <c r="B251" s="2" t="s">
        <v>388</v>
      </c>
      <c r="C251" s="2">
        <v>2013</v>
      </c>
      <c r="D251" s="2">
        <v>11</v>
      </c>
      <c r="E251" s="2">
        <v>45</v>
      </c>
      <c r="F251" s="2">
        <v>187</v>
      </c>
      <c r="G251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251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56.025641025641022</v>
      </c>
      <c r="I251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207</v>
      </c>
      <c r="J251" s="10">
        <f>MAX(Y_2013[[#This Row],[sub index SO2]:[sub index PM10]])</f>
        <v>207</v>
      </c>
    </row>
    <row r="252" spans="1:10" x14ac:dyDescent="0.25">
      <c r="A252" s="2" t="s">
        <v>390</v>
      </c>
      <c r="B252" s="2" t="s">
        <v>391</v>
      </c>
      <c r="C252" s="2">
        <v>2013</v>
      </c>
      <c r="D252" s="2">
        <v>11</v>
      </c>
      <c r="E252" s="2">
        <v>70</v>
      </c>
      <c r="F252" s="2">
        <v>159</v>
      </c>
      <c r="G252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13.75</v>
      </c>
      <c r="H252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87.435897435897431</v>
      </c>
      <c r="I252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179</v>
      </c>
      <c r="J252" s="10">
        <f>MAX(Y_2013[[#This Row],[sub index SO2]:[sub index PM10]])</f>
        <v>179</v>
      </c>
    </row>
    <row r="253" spans="1:10" x14ac:dyDescent="0.25">
      <c r="A253" s="2" t="s">
        <v>390</v>
      </c>
      <c r="B253" s="2" t="s">
        <v>394</v>
      </c>
      <c r="C253" s="2">
        <v>2013</v>
      </c>
      <c r="D253" s="2">
        <v>10</v>
      </c>
      <c r="E253" s="2">
        <v>51</v>
      </c>
      <c r="F253" s="2">
        <v>163</v>
      </c>
      <c r="G253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12.5</v>
      </c>
      <c r="H253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63.564102564102562</v>
      </c>
      <c r="I253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183</v>
      </c>
      <c r="J253" s="10">
        <f>MAX(Y_2013[[#This Row],[sub index SO2]:[sub index PM10]])</f>
        <v>183</v>
      </c>
    </row>
    <row r="254" spans="1:10" x14ac:dyDescent="0.25">
      <c r="A254" s="2" t="s">
        <v>390</v>
      </c>
      <c r="B254" s="2" t="s">
        <v>395</v>
      </c>
      <c r="C254" s="2">
        <v>2013</v>
      </c>
      <c r="D254" s="2">
        <v>0</v>
      </c>
      <c r="E254" s="2">
        <v>0</v>
      </c>
      <c r="F254" s="2">
        <v>0</v>
      </c>
      <c r="G254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54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54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54" s="10">
        <f>MAX(Y_2013[[#This Row],[sub index SO2]:[sub index PM10]])</f>
        <v>0</v>
      </c>
    </row>
    <row r="255" spans="1:10" x14ac:dyDescent="0.25">
      <c r="A255" s="2" t="s">
        <v>390</v>
      </c>
      <c r="B255" s="2" t="s">
        <v>396</v>
      </c>
      <c r="C255" s="2">
        <v>2013</v>
      </c>
      <c r="D255" s="2">
        <v>9</v>
      </c>
      <c r="E255" s="2">
        <v>60</v>
      </c>
      <c r="F255" s="2">
        <v>180</v>
      </c>
      <c r="G255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11.25</v>
      </c>
      <c r="H255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74.871794871794876</v>
      </c>
      <c r="I255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200</v>
      </c>
      <c r="J255" s="10">
        <f>MAX(Y_2013[[#This Row],[sub index SO2]:[sub index PM10]])</f>
        <v>200</v>
      </c>
    </row>
    <row r="256" spans="1:10" x14ac:dyDescent="0.25">
      <c r="A256" s="2" t="s">
        <v>390</v>
      </c>
      <c r="B256" s="2" t="s">
        <v>398</v>
      </c>
      <c r="C256" s="2">
        <v>2013</v>
      </c>
      <c r="D256" s="2">
        <v>0</v>
      </c>
      <c r="E256" s="2">
        <v>0</v>
      </c>
      <c r="F256" s="2">
        <v>0</v>
      </c>
      <c r="G256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56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56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56" s="10">
        <f>MAX(Y_2013[[#This Row],[sub index SO2]:[sub index PM10]])</f>
        <v>0</v>
      </c>
    </row>
    <row r="257" spans="1:10" x14ac:dyDescent="0.25">
      <c r="A257" s="2" t="s">
        <v>390</v>
      </c>
      <c r="B257" s="2" t="s">
        <v>401</v>
      </c>
      <c r="C257" s="2">
        <v>2013</v>
      </c>
      <c r="D257" s="2">
        <v>0</v>
      </c>
      <c r="E257" s="2">
        <v>0</v>
      </c>
      <c r="F257" s="2">
        <v>0</v>
      </c>
      <c r="G257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57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57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57" s="10">
        <f>MAX(Y_2013[[#This Row],[sub index SO2]:[sub index PM10]])</f>
        <v>0</v>
      </c>
    </row>
    <row r="258" spans="1:10" x14ac:dyDescent="0.25">
      <c r="A258" s="2" t="s">
        <v>390</v>
      </c>
      <c r="B258" s="2" t="s">
        <v>404</v>
      </c>
      <c r="C258" s="2">
        <v>2013</v>
      </c>
      <c r="D258" s="2">
        <v>0</v>
      </c>
      <c r="E258" s="2">
        <v>0</v>
      </c>
      <c r="F258" s="2">
        <v>0</v>
      </c>
      <c r="G258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58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58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58" s="10">
        <f>MAX(Y_2013[[#This Row],[sub index SO2]:[sub index PM10]])</f>
        <v>0</v>
      </c>
    </row>
    <row r="259" spans="1:10" x14ac:dyDescent="0.25">
      <c r="A259" s="2" t="s">
        <v>390</v>
      </c>
      <c r="B259" s="2" t="s">
        <v>407</v>
      </c>
      <c r="C259" s="2">
        <v>2013</v>
      </c>
      <c r="D259" s="2">
        <v>0</v>
      </c>
      <c r="E259" s="2">
        <v>0</v>
      </c>
      <c r="F259" s="2">
        <v>0</v>
      </c>
      <c r="G259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59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59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59" s="10">
        <f>MAX(Y_2013[[#This Row],[sub index SO2]:[sub index PM10]])</f>
        <v>0</v>
      </c>
    </row>
    <row r="260" spans="1:10" x14ac:dyDescent="0.25">
      <c r="A260" s="2" t="s">
        <v>390</v>
      </c>
      <c r="B260" s="2" t="s">
        <v>409</v>
      </c>
      <c r="C260" s="2">
        <v>2013</v>
      </c>
      <c r="D260" s="2">
        <v>0</v>
      </c>
      <c r="E260" s="2">
        <v>0</v>
      </c>
      <c r="F260" s="2">
        <v>0</v>
      </c>
      <c r="G260" s="10">
        <f>_xlfn.IFS( AND(Y_2013[[#This Row],[ SO2 (µg/m3) 5]]&gt;=0,Y_2013[[#This Row],[ SO2 (µg/m3) 5]]&lt;=40),(50-0)/(40-0)*(Y_2013[[#This Row],[ SO2 (µg/m3) 5]]-0)+0, AND(Y_2013[[#This Row],[ SO2 (µg/m3) 5]]&gt;=41, Y_2013[[#This Row],[ SO2 (µg/m3) 5]]&lt;=80),(100-51)/(80-41)* (Y_2013[[#This Row],[ SO2 (µg/m3) 5]] - 41) + 51, AND(Y_2013[[#This Row],[ SO2 (µg/m3) 5]]&gt;=81,Y_2013[[#This Row],[ SO2 (µg/m3) 5]]&lt;=380), (200-101)/(380-81) * (Y_2013[[#This Row],[ SO2 (µg/m3) 5]] - 81) + 101, AND(Y_2013[[#This Row],[ SO2 (µg/m3) 5]]&gt;=381,Y_2013[[#This Row],[ SO2 (µg/m3) 5]]&lt;=800), (300-201)/(800-381)*(Y_2013[[#This Row],[ SO2 (µg/m3) 5]] - 381) + 201, AND(Y_2013[[#This Row],[ SO2 (µg/m3) 5]]&gt;=801,Y_2013[[#This Row],[ SO2 (µg/m3) 5]]&lt;=1600), (400-301)/(1600-801)* ( Y_2013[[#This Row],[ SO2 (µg/m3) 5]] - 801)+301)</f>
        <v>0</v>
      </c>
      <c r="H260" s="10">
        <f>_xlfn.IFS( AND(Y_2013[[#This Row],[ NO2 (µg/m3) 6]]&gt;=0,Y_2013[[#This Row],[ NO2 (µg/m3) 6]]&lt;=40),(50-0)/(40-0)*(Y_2013[[#This Row],[ NO2 (µg/m3) 6]]-0)+0, AND(Y_2013[[#This Row],[ NO2 (µg/m3) 6]]&gt;=41,Y_2013[[#This Row],[ NO2 (µg/m3) 6]]&lt;=80),(100-51)/(80-41)* (Y_2013[[#This Row],[ NO2 (µg/m3) 6]] - 41) + 51, AND(Y_2013[[#This Row],[ NO2 (µg/m3) 6]]&gt;=81,Y_2013[[#This Row],[ NO2 (µg/m3) 6]]&lt;=180), (200-101)/(180-81) * ( Y_2013[[#This Row],[ NO2 (µg/m3) 6]] - 81) + 101, AND(Y_2013[[#This Row],[ NO2 (µg/m3) 6]]&gt;=181,Y_2013[[#This Row],[ NO2 (µg/m3) 6]]&lt;=280), (300-201)/(280-181)*( Y_2013[[#This Row],[ NO2 (µg/m3) 6]] - 181) + 201, AND(Y_2013[[#This Row],[ NO2 (µg/m3) 6]]&gt;=281,Y_2013[[#This Row],[ NO2 (µg/m3) 6]]&lt;=400), (400-301)/(400-281)* ( Y_2013[[#This Row],[ NO2 (µg/m3) 6]] - 281)+301)</f>
        <v>0</v>
      </c>
      <c r="I260" s="10">
        <f>_xlfn.IFS( AND(Y_2013[[#This Row],[PM10 (µg/m3) 7]]&gt;=0,Y_2013[[#This Row],[PM10 (µg/m3) 7]]&lt;=40),(50-0)/(40-0)*(Y_2013[[#This Row],[PM10 (µg/m3) 7]]-0)+0, AND(Y_2013[[#This Row],[PM10 (µg/m3) 7]]&gt;=41,Y_2013[[#This Row],[PM10 (µg/m3) 7]]&lt;=80),(100-51)/(80-41)* (Y_2013[[#This Row],[PM10 (µg/m3) 7]] - 41) + 51, AND(Y_2013[[#This Row],[PM10 (µg/m3) 7]]&gt;=81,Y_2013[[#This Row],[PM10 (µg/m3) 7]]&lt;=180), (200-101)/(180-81) * ( Y_2013[[#This Row],[PM10 (µg/m3) 7]] - 81) + 101, AND(Y_2013[[#This Row],[PM10 (µg/m3) 7]]&gt;=181,Y_2013[[#This Row],[PM10 (µg/m3) 7]]&lt;=280), (300-201)/(280-181)*( Y_2013[[#This Row],[PM10 (µg/m3) 7]] - 181) + 201, AND(Y_2013[[#This Row],[PM10 (µg/m3) 7]]&gt;=281,Y_2013[[#This Row],[PM10 (µg/m3) 7]]&lt;=400), (400-301)/(400-281)* ( Y_2013[[#This Row],[PM10 (µg/m3) 7]] - 281)+301)</f>
        <v>0</v>
      </c>
      <c r="J260" s="10">
        <f>MAX(Y_2013[[#This Row],[sub index SO2]:[sub index PM10]])</f>
        <v>0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DE68-0F27-4998-B13F-25FD7C108838}">
  <dimension ref="A1:M260"/>
  <sheetViews>
    <sheetView workbookViewId="0">
      <selection activeCell="C13" sqref="A3:J260"/>
    </sheetView>
  </sheetViews>
  <sheetFormatPr defaultRowHeight="15" x14ac:dyDescent="0.25"/>
  <cols>
    <col min="1" max="1" width="17.7109375" style="2" bestFit="1" customWidth="1"/>
    <col min="2" max="2" width="21.7109375" style="2" bestFit="1" customWidth="1"/>
    <col min="3" max="3" width="7.28515625" style="2" bestFit="1" customWidth="1"/>
    <col min="4" max="4" width="16" style="2" customWidth="1"/>
    <col min="5" max="5" width="16.42578125" style="2" customWidth="1"/>
    <col min="6" max="10" width="18.140625" style="2" customWidth="1"/>
    <col min="11" max="11" width="9.140625" style="2"/>
    <col min="12" max="12" width="27.28515625" style="2" bestFit="1" customWidth="1"/>
    <col min="13" max="16384" width="9.140625" style="2"/>
  </cols>
  <sheetData>
    <row r="1" spans="1:13" x14ac:dyDescent="0.25">
      <c r="A1" s="56">
        <v>2014</v>
      </c>
      <c r="B1" s="56"/>
      <c r="C1" s="56"/>
      <c r="D1" s="56"/>
      <c r="E1" s="56"/>
      <c r="F1" s="56"/>
      <c r="G1" s="56"/>
      <c r="H1" s="56"/>
      <c r="I1" s="56"/>
      <c r="J1" s="56"/>
    </row>
    <row r="2" spans="1:13" x14ac:dyDescent="0.25">
      <c r="A2" s="8" t="s">
        <v>0</v>
      </c>
      <c r="B2" s="8" t="s">
        <v>1</v>
      </c>
      <c r="C2" s="8" t="s">
        <v>468</v>
      </c>
      <c r="D2" s="8" t="s">
        <v>425</v>
      </c>
      <c r="E2" s="8" t="s">
        <v>426</v>
      </c>
      <c r="F2" s="8" t="s">
        <v>427</v>
      </c>
      <c r="G2" s="9" t="s">
        <v>431</v>
      </c>
      <c r="H2" s="9" t="s">
        <v>432</v>
      </c>
      <c r="I2" s="9" t="s">
        <v>433</v>
      </c>
      <c r="J2" s="9" t="s">
        <v>434</v>
      </c>
    </row>
    <row r="3" spans="1:13" x14ac:dyDescent="0.25">
      <c r="A3" s="2" t="s">
        <v>7</v>
      </c>
      <c r="B3" s="2" t="s">
        <v>8</v>
      </c>
      <c r="C3" s="2">
        <v>2014</v>
      </c>
      <c r="D3" s="2">
        <v>5</v>
      </c>
      <c r="E3" s="2">
        <v>10</v>
      </c>
      <c r="F3" s="2">
        <v>76</v>
      </c>
      <c r="G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94.974358974358978</v>
      </c>
      <c r="J3" s="10">
        <f>MAX(Y_2014[[#This Row],[sub index SO2]:[sub index PM10]])</f>
        <v>94.974358974358978</v>
      </c>
    </row>
    <row r="4" spans="1:13" x14ac:dyDescent="0.25">
      <c r="A4" s="2" t="s">
        <v>7</v>
      </c>
      <c r="B4" s="2" t="s">
        <v>9</v>
      </c>
      <c r="C4" s="2">
        <v>2014</v>
      </c>
      <c r="D4" s="2">
        <v>5</v>
      </c>
      <c r="E4" s="2">
        <v>12</v>
      </c>
      <c r="F4" s="2">
        <v>65</v>
      </c>
      <c r="G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81.15384615384616</v>
      </c>
      <c r="J4" s="10">
        <f>MAX(Y_2014[[#This Row],[sub index SO2]:[sub index PM10]])</f>
        <v>81.15384615384616</v>
      </c>
    </row>
    <row r="5" spans="1:13" x14ac:dyDescent="0.25">
      <c r="A5" s="2" t="s">
        <v>7</v>
      </c>
      <c r="B5" s="2" t="s">
        <v>10</v>
      </c>
      <c r="C5" s="2">
        <v>2014</v>
      </c>
      <c r="D5" s="2">
        <v>0</v>
      </c>
      <c r="E5" s="2">
        <v>0</v>
      </c>
      <c r="F5" s="2">
        <v>121</v>
      </c>
      <c r="G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141</v>
      </c>
      <c r="J5" s="10">
        <f>MAX(Y_2014[[#This Row],[sub index SO2]:[sub index PM10]])</f>
        <v>141</v>
      </c>
      <c r="L5" s="11"/>
      <c r="M5" s="12"/>
    </row>
    <row r="6" spans="1:13" x14ac:dyDescent="0.25">
      <c r="A6" s="2" t="s">
        <v>7</v>
      </c>
      <c r="B6" s="2" t="s">
        <v>11</v>
      </c>
      <c r="C6" s="2">
        <v>2014</v>
      </c>
      <c r="D6" s="2">
        <v>5</v>
      </c>
      <c r="E6" s="2">
        <v>23</v>
      </c>
      <c r="F6" s="2">
        <v>79</v>
      </c>
      <c r="G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98.743589743589752</v>
      </c>
      <c r="J6" s="10">
        <f>MAX(Y_2014[[#This Row],[sub index SO2]:[sub index PM10]])</f>
        <v>98.743589743589752</v>
      </c>
      <c r="L6" s="11"/>
      <c r="M6" s="12"/>
    </row>
    <row r="7" spans="1:13" x14ac:dyDescent="0.25">
      <c r="A7" s="2" t="s">
        <v>7</v>
      </c>
      <c r="B7" s="2" t="s">
        <v>13</v>
      </c>
      <c r="C7" s="2">
        <v>2014</v>
      </c>
      <c r="D7" s="2">
        <v>4</v>
      </c>
      <c r="E7" s="2">
        <v>10</v>
      </c>
      <c r="F7" s="2">
        <v>78</v>
      </c>
      <c r="G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97.487179487179489</v>
      </c>
      <c r="J7" s="10">
        <f>MAX(Y_2014[[#This Row],[sub index SO2]:[sub index PM10]])</f>
        <v>97.487179487179489</v>
      </c>
      <c r="L7" s="11"/>
      <c r="M7" s="12"/>
    </row>
    <row r="8" spans="1:13" x14ac:dyDescent="0.25">
      <c r="A8" s="2" t="s">
        <v>7</v>
      </c>
      <c r="B8" s="2" t="s">
        <v>14</v>
      </c>
      <c r="C8" s="2">
        <v>2014</v>
      </c>
      <c r="D8" s="2">
        <v>12</v>
      </c>
      <c r="E8" s="2">
        <v>21</v>
      </c>
      <c r="F8" s="2">
        <v>56</v>
      </c>
      <c r="G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69.84615384615384</v>
      </c>
      <c r="J8" s="10">
        <f>MAX(Y_2014[[#This Row],[sub index SO2]:[sub index PM10]])</f>
        <v>69.84615384615384</v>
      </c>
    </row>
    <row r="9" spans="1:13" x14ac:dyDescent="0.25">
      <c r="A9" s="2" t="s">
        <v>7</v>
      </c>
      <c r="B9" s="2" t="s">
        <v>16</v>
      </c>
      <c r="C9" s="2">
        <v>2014</v>
      </c>
      <c r="D9" s="2">
        <v>4</v>
      </c>
      <c r="E9" s="2">
        <v>10</v>
      </c>
      <c r="F9" s="2">
        <v>77</v>
      </c>
      <c r="G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96.230769230769226</v>
      </c>
      <c r="J9" s="10">
        <f>MAX(Y_2014[[#This Row],[sub index SO2]:[sub index PM10]])</f>
        <v>96.230769230769226</v>
      </c>
    </row>
    <row r="10" spans="1:13" x14ac:dyDescent="0.25">
      <c r="A10" s="2" t="s">
        <v>7</v>
      </c>
      <c r="B10" s="2" t="s">
        <v>18</v>
      </c>
      <c r="C10" s="2">
        <v>2014</v>
      </c>
      <c r="D10" s="2">
        <v>5</v>
      </c>
      <c r="E10" s="2">
        <v>21</v>
      </c>
      <c r="F10" s="2">
        <v>63</v>
      </c>
      <c r="G1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1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10" s="10">
        <f>MAX(Y_2014[[#This Row],[sub index SO2]:[sub index PM10]])</f>
        <v>78.641025641025635</v>
      </c>
    </row>
    <row r="11" spans="1:13" x14ac:dyDescent="0.25">
      <c r="A11" s="2" t="s">
        <v>7</v>
      </c>
      <c r="B11" s="2" t="s">
        <v>20</v>
      </c>
      <c r="C11" s="2">
        <v>2014</v>
      </c>
      <c r="D11" s="2">
        <v>11</v>
      </c>
      <c r="E11" s="2">
        <v>18</v>
      </c>
      <c r="F11" s="2">
        <v>64</v>
      </c>
      <c r="G1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22.5</v>
      </c>
      <c r="I1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79.897435897435898</v>
      </c>
      <c r="J11" s="10">
        <f>MAX(Y_2014[[#This Row],[sub index SO2]:[sub index PM10]])</f>
        <v>79.897435897435898</v>
      </c>
    </row>
    <row r="12" spans="1:13" x14ac:dyDescent="0.25">
      <c r="A12" s="2" t="s">
        <v>7</v>
      </c>
      <c r="B12" s="2" t="s">
        <v>21</v>
      </c>
      <c r="C12" s="2">
        <v>2014</v>
      </c>
      <c r="D12" s="2">
        <v>14</v>
      </c>
      <c r="E12" s="2">
        <v>22</v>
      </c>
      <c r="F12" s="2">
        <v>69</v>
      </c>
      <c r="G1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17.5</v>
      </c>
      <c r="H1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27.5</v>
      </c>
      <c r="I1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86.179487179487182</v>
      </c>
      <c r="J12" s="10">
        <f>MAX(Y_2014[[#This Row],[sub index SO2]:[sub index PM10]])</f>
        <v>86.179487179487182</v>
      </c>
    </row>
    <row r="13" spans="1:13" x14ac:dyDescent="0.25">
      <c r="A13" s="2" t="s">
        <v>7</v>
      </c>
      <c r="B13" s="2" t="s">
        <v>22</v>
      </c>
      <c r="C13" s="2">
        <v>2014</v>
      </c>
      <c r="D13" s="2">
        <v>0</v>
      </c>
      <c r="E13" s="2">
        <v>0</v>
      </c>
      <c r="F13" s="2">
        <v>0</v>
      </c>
      <c r="G1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3" s="10">
        <f>MAX(Y_2014[[#This Row],[sub index SO2]:[sub index PM10]])</f>
        <v>0</v>
      </c>
    </row>
    <row r="14" spans="1:13" x14ac:dyDescent="0.25">
      <c r="A14" s="2" t="s">
        <v>7</v>
      </c>
      <c r="B14" s="2" t="s">
        <v>23</v>
      </c>
      <c r="C14" s="2">
        <v>2014</v>
      </c>
      <c r="D14" s="2">
        <v>5</v>
      </c>
      <c r="E14" s="2">
        <v>24</v>
      </c>
      <c r="F14" s="2">
        <v>100</v>
      </c>
      <c r="G1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1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120</v>
      </c>
      <c r="J14" s="10">
        <f>MAX(Y_2014[[#This Row],[sub index SO2]:[sub index PM10]])</f>
        <v>120</v>
      </c>
    </row>
    <row r="15" spans="1:13" x14ac:dyDescent="0.25">
      <c r="A15" s="2" t="s">
        <v>7</v>
      </c>
      <c r="B15" s="2" t="s">
        <v>25</v>
      </c>
      <c r="C15" s="2">
        <v>2014</v>
      </c>
      <c r="D15" s="2">
        <v>13</v>
      </c>
      <c r="E15" s="2">
        <v>20</v>
      </c>
      <c r="F15" s="2">
        <v>64</v>
      </c>
      <c r="G1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1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1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79.897435897435898</v>
      </c>
      <c r="J15" s="10">
        <f>MAX(Y_2014[[#This Row],[sub index SO2]:[sub index PM10]])</f>
        <v>79.897435897435898</v>
      </c>
    </row>
    <row r="16" spans="1:13" x14ac:dyDescent="0.25">
      <c r="A16" s="2" t="s">
        <v>7</v>
      </c>
      <c r="B16" s="2" t="s">
        <v>28</v>
      </c>
      <c r="C16" s="2">
        <v>2014</v>
      </c>
      <c r="D16" s="2">
        <v>2</v>
      </c>
      <c r="E16" s="2">
        <v>5</v>
      </c>
      <c r="F16" s="2">
        <v>75</v>
      </c>
      <c r="G1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93.717948717948715</v>
      </c>
      <c r="J16" s="10">
        <f>MAX(Y_2014[[#This Row],[sub index SO2]:[sub index PM10]])</f>
        <v>93.717948717948715</v>
      </c>
    </row>
    <row r="17" spans="1:10" x14ac:dyDescent="0.25">
      <c r="A17" s="2" t="s">
        <v>29</v>
      </c>
      <c r="B17" s="2" t="s">
        <v>30</v>
      </c>
      <c r="C17" s="2">
        <v>2014</v>
      </c>
      <c r="D17" s="2">
        <v>2</v>
      </c>
      <c r="E17" s="2">
        <v>5</v>
      </c>
      <c r="F17" s="2">
        <v>64</v>
      </c>
      <c r="G1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79.897435897435898</v>
      </c>
      <c r="J17" s="10">
        <f>MAX(Y_2014[[#This Row],[sub index SO2]:[sub index PM10]])</f>
        <v>79.897435897435898</v>
      </c>
    </row>
    <row r="18" spans="1:10" x14ac:dyDescent="0.25">
      <c r="A18" s="2" t="s">
        <v>29</v>
      </c>
      <c r="B18" s="2" t="s">
        <v>31</v>
      </c>
      <c r="C18" s="2">
        <v>2014</v>
      </c>
      <c r="D18" s="2">
        <v>7</v>
      </c>
      <c r="E18" s="2">
        <v>13</v>
      </c>
      <c r="F18" s="2">
        <v>50</v>
      </c>
      <c r="G1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1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62.307692307692307</v>
      </c>
      <c r="J18" s="10">
        <f>MAX(Y_2014[[#This Row],[sub index SO2]:[sub index PM10]])</f>
        <v>62.307692307692307</v>
      </c>
    </row>
    <row r="19" spans="1:10" x14ac:dyDescent="0.25">
      <c r="A19" s="2" t="s">
        <v>32</v>
      </c>
      <c r="B19" s="2" t="s">
        <v>33</v>
      </c>
      <c r="C19" s="2">
        <v>2014</v>
      </c>
      <c r="D19" s="2">
        <v>6</v>
      </c>
      <c r="E19" s="2">
        <v>13</v>
      </c>
      <c r="F19" s="2">
        <v>70</v>
      </c>
      <c r="G1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1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87.435897435897431</v>
      </c>
      <c r="J19" s="10">
        <f>MAX(Y_2014[[#This Row],[sub index SO2]:[sub index PM10]])</f>
        <v>87.435897435897431</v>
      </c>
    </row>
    <row r="20" spans="1:10" x14ac:dyDescent="0.25">
      <c r="A20" s="2" t="s">
        <v>32</v>
      </c>
      <c r="B20" s="2" t="s">
        <v>34</v>
      </c>
      <c r="C20" s="2">
        <v>2014</v>
      </c>
      <c r="D20" s="2">
        <v>6</v>
      </c>
      <c r="E20" s="2">
        <v>14</v>
      </c>
      <c r="F20" s="2">
        <v>44</v>
      </c>
      <c r="G2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54.769230769230766</v>
      </c>
      <c r="J20" s="10">
        <f>MAX(Y_2014[[#This Row],[sub index SO2]:[sub index PM10]])</f>
        <v>54.769230769230766</v>
      </c>
    </row>
    <row r="21" spans="1:10" x14ac:dyDescent="0.25">
      <c r="A21" s="2" t="s">
        <v>32</v>
      </c>
      <c r="B21" s="2" t="s">
        <v>35</v>
      </c>
      <c r="C21" s="2">
        <v>2014</v>
      </c>
      <c r="D21" s="2">
        <v>7</v>
      </c>
      <c r="E21" s="2">
        <v>14</v>
      </c>
      <c r="F21" s="2">
        <v>63</v>
      </c>
      <c r="G2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2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21" s="10">
        <f>MAX(Y_2014[[#This Row],[sub index SO2]:[sub index PM10]])</f>
        <v>78.641025641025635</v>
      </c>
    </row>
    <row r="22" spans="1:10" x14ac:dyDescent="0.25">
      <c r="A22" s="2" t="s">
        <v>32</v>
      </c>
      <c r="B22" s="2" t="s">
        <v>36</v>
      </c>
      <c r="C22" s="2">
        <v>2014</v>
      </c>
      <c r="D22" s="2">
        <v>7</v>
      </c>
      <c r="E22" s="2">
        <v>14</v>
      </c>
      <c r="F22" s="2">
        <v>88</v>
      </c>
      <c r="G2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2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108</v>
      </c>
      <c r="J22" s="10">
        <f>MAX(Y_2014[[#This Row],[sub index SO2]:[sub index PM10]])</f>
        <v>108</v>
      </c>
    </row>
    <row r="23" spans="1:10" x14ac:dyDescent="0.25">
      <c r="A23" s="2" t="s">
        <v>32</v>
      </c>
      <c r="B23" s="2" t="s">
        <v>37</v>
      </c>
      <c r="C23" s="2">
        <v>2014</v>
      </c>
      <c r="D23" s="2">
        <v>6</v>
      </c>
      <c r="E23" s="2">
        <v>14</v>
      </c>
      <c r="F23" s="2">
        <v>66</v>
      </c>
      <c r="G2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82.410256410256409</v>
      </c>
      <c r="J23" s="10">
        <f>MAX(Y_2014[[#This Row],[sub index SO2]:[sub index PM10]])</f>
        <v>82.410256410256409</v>
      </c>
    </row>
    <row r="24" spans="1:10" x14ac:dyDescent="0.25">
      <c r="A24" s="2" t="s">
        <v>32</v>
      </c>
      <c r="B24" s="2" t="s">
        <v>39</v>
      </c>
      <c r="C24" s="2">
        <v>2014</v>
      </c>
      <c r="D24" s="2">
        <v>12</v>
      </c>
      <c r="E24" s="2">
        <v>24</v>
      </c>
      <c r="F24" s="2">
        <v>55</v>
      </c>
      <c r="G2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2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2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24" s="10">
        <f>MAX(Y_2014[[#This Row],[sub index SO2]:[sub index PM10]])</f>
        <v>68.589743589743591</v>
      </c>
    </row>
    <row r="25" spans="1:10" x14ac:dyDescent="0.25">
      <c r="A25" s="2" t="s">
        <v>32</v>
      </c>
      <c r="B25" s="2" t="s">
        <v>41</v>
      </c>
      <c r="C25" s="2">
        <v>2014</v>
      </c>
      <c r="D25" s="2">
        <v>7</v>
      </c>
      <c r="E25" s="2">
        <v>13</v>
      </c>
      <c r="F25" s="2">
        <v>100</v>
      </c>
      <c r="G2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2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2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120</v>
      </c>
      <c r="J25" s="10">
        <f>MAX(Y_2014[[#This Row],[sub index SO2]:[sub index PM10]])</f>
        <v>120</v>
      </c>
    </row>
    <row r="26" spans="1:10" x14ac:dyDescent="0.25">
      <c r="A26" s="2" t="s">
        <v>32</v>
      </c>
      <c r="B26" s="2" t="s">
        <v>42</v>
      </c>
      <c r="C26" s="2">
        <v>2014</v>
      </c>
      <c r="D26" s="2">
        <v>7</v>
      </c>
      <c r="E26" s="2">
        <v>15</v>
      </c>
      <c r="F26" s="2">
        <v>76</v>
      </c>
      <c r="G2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2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18.75</v>
      </c>
      <c r="I2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94.974358974358978</v>
      </c>
      <c r="J26" s="10">
        <f>MAX(Y_2014[[#This Row],[sub index SO2]:[sub index PM10]])</f>
        <v>94.974358974358978</v>
      </c>
    </row>
    <row r="27" spans="1:10" x14ac:dyDescent="0.25">
      <c r="A27" s="2" t="s">
        <v>32</v>
      </c>
      <c r="B27" s="2" t="s">
        <v>44</v>
      </c>
      <c r="C27" s="2">
        <v>2014</v>
      </c>
      <c r="D27" s="2">
        <v>6</v>
      </c>
      <c r="E27" s="2">
        <v>12</v>
      </c>
      <c r="F27" s="2">
        <v>90</v>
      </c>
      <c r="G2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2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110</v>
      </c>
      <c r="J27" s="10">
        <f>MAX(Y_2014[[#This Row],[sub index SO2]:[sub index PM10]])</f>
        <v>110</v>
      </c>
    </row>
    <row r="28" spans="1:10" x14ac:dyDescent="0.25">
      <c r="A28" s="2" t="s">
        <v>32</v>
      </c>
      <c r="B28" s="2" t="s">
        <v>46</v>
      </c>
      <c r="C28" s="2">
        <v>2014</v>
      </c>
      <c r="D28" s="2">
        <v>6</v>
      </c>
      <c r="E28" s="2">
        <v>14</v>
      </c>
      <c r="F28" s="2">
        <v>80</v>
      </c>
      <c r="G2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100</v>
      </c>
      <c r="J28" s="10">
        <f>MAX(Y_2014[[#This Row],[sub index SO2]:[sub index PM10]])</f>
        <v>100</v>
      </c>
    </row>
    <row r="29" spans="1:10" x14ac:dyDescent="0.25">
      <c r="A29" s="2" t="s">
        <v>32</v>
      </c>
      <c r="B29" s="2" t="s">
        <v>48</v>
      </c>
      <c r="C29" s="2">
        <v>2014</v>
      </c>
      <c r="D29" s="2">
        <v>7</v>
      </c>
      <c r="E29" s="2">
        <v>13</v>
      </c>
      <c r="F29" s="2">
        <v>71</v>
      </c>
      <c r="G2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2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2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88.692307692307693</v>
      </c>
      <c r="J29" s="10">
        <f>MAX(Y_2014[[#This Row],[sub index SO2]:[sub index PM10]])</f>
        <v>88.692307692307693</v>
      </c>
    </row>
    <row r="30" spans="1:10" x14ac:dyDescent="0.25">
      <c r="A30" s="2" t="s">
        <v>32</v>
      </c>
      <c r="B30" s="2" t="s">
        <v>50</v>
      </c>
      <c r="C30" s="2">
        <v>2014</v>
      </c>
      <c r="D30" s="2">
        <v>6</v>
      </c>
      <c r="E30" s="2">
        <v>13</v>
      </c>
      <c r="F30" s="2">
        <v>57</v>
      </c>
      <c r="G3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3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3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71.102564102564102</v>
      </c>
      <c r="J30" s="10">
        <f>MAX(Y_2014[[#This Row],[sub index SO2]:[sub index PM10]])</f>
        <v>71.102564102564102</v>
      </c>
    </row>
    <row r="31" spans="1:10" x14ac:dyDescent="0.25">
      <c r="A31" s="2" t="s">
        <v>32</v>
      </c>
      <c r="B31" s="2" t="s">
        <v>51</v>
      </c>
      <c r="C31" s="2">
        <v>2014</v>
      </c>
      <c r="D31" s="2">
        <v>0</v>
      </c>
      <c r="E31" s="2">
        <v>0</v>
      </c>
      <c r="F31" s="2">
        <v>0</v>
      </c>
      <c r="G3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3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3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31" s="10">
        <f>MAX(Y_2014[[#This Row],[sub index SO2]:[sub index PM10]])</f>
        <v>0</v>
      </c>
    </row>
    <row r="32" spans="1:10" x14ac:dyDescent="0.25">
      <c r="A32" s="2" t="s">
        <v>52</v>
      </c>
      <c r="B32" s="2" t="s">
        <v>53</v>
      </c>
      <c r="C32" s="2">
        <v>2014</v>
      </c>
      <c r="D32" s="2">
        <v>2</v>
      </c>
      <c r="E32" s="2">
        <v>21</v>
      </c>
      <c r="F32" s="2">
        <v>91</v>
      </c>
      <c r="G3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3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3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111</v>
      </c>
      <c r="J32" s="10">
        <f>MAX(Y_2014[[#This Row],[sub index SO2]:[sub index PM10]])</f>
        <v>111</v>
      </c>
    </row>
    <row r="33" spans="1:10" x14ac:dyDescent="0.25">
      <c r="A33" s="2" t="s">
        <v>55</v>
      </c>
      <c r="B33" s="2" t="s">
        <v>55</v>
      </c>
      <c r="C33" s="2">
        <v>2014</v>
      </c>
      <c r="D33" s="2">
        <v>9</v>
      </c>
      <c r="E33" s="2">
        <v>23</v>
      </c>
      <c r="F33" s="2">
        <v>108</v>
      </c>
      <c r="G3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3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3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128</v>
      </c>
      <c r="J33" s="10">
        <f>MAX(Y_2014[[#This Row],[sub index SO2]:[sub index PM10]])</f>
        <v>128</v>
      </c>
    </row>
    <row r="34" spans="1:10" x14ac:dyDescent="0.25">
      <c r="A34" s="2" t="s">
        <v>57</v>
      </c>
      <c r="B34" s="2" t="s">
        <v>58</v>
      </c>
      <c r="C34" s="2">
        <v>2014</v>
      </c>
      <c r="D34" s="2">
        <v>5</v>
      </c>
      <c r="E34" s="2">
        <v>21</v>
      </c>
      <c r="F34" s="2">
        <v>101</v>
      </c>
      <c r="G3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3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3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121</v>
      </c>
      <c r="J34" s="10">
        <f>MAX(Y_2014[[#This Row],[sub index SO2]:[sub index PM10]])</f>
        <v>121</v>
      </c>
    </row>
    <row r="35" spans="1:10" x14ac:dyDescent="0.25">
      <c r="A35" s="2" t="s">
        <v>57</v>
      </c>
      <c r="B35" s="2" t="s">
        <v>60</v>
      </c>
      <c r="C35" s="2">
        <v>2014</v>
      </c>
      <c r="D35" s="2">
        <v>13</v>
      </c>
      <c r="E35" s="2">
        <v>19</v>
      </c>
      <c r="F35" s="2">
        <v>72</v>
      </c>
      <c r="G3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3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3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89.948717948717956</v>
      </c>
      <c r="J35" s="10">
        <f>MAX(Y_2014[[#This Row],[sub index SO2]:[sub index PM10]])</f>
        <v>89.948717948717956</v>
      </c>
    </row>
    <row r="36" spans="1:10" x14ac:dyDescent="0.25">
      <c r="A36" s="2" t="s">
        <v>57</v>
      </c>
      <c r="B36" s="2" t="s">
        <v>62</v>
      </c>
      <c r="C36" s="2">
        <v>2014</v>
      </c>
      <c r="D36" s="2">
        <v>16</v>
      </c>
      <c r="E36" s="2">
        <v>41</v>
      </c>
      <c r="F36" s="2">
        <v>329</v>
      </c>
      <c r="G3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20</v>
      </c>
      <c r="H3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51</v>
      </c>
      <c r="I3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340.93277310924373</v>
      </c>
      <c r="J36" s="10">
        <f>MAX(Y_2014[[#This Row],[sub index SO2]:[sub index PM10]])</f>
        <v>340.93277310924373</v>
      </c>
    </row>
    <row r="37" spans="1:10" x14ac:dyDescent="0.25">
      <c r="A37" s="2" t="s">
        <v>57</v>
      </c>
      <c r="B37" s="2" t="s">
        <v>64</v>
      </c>
      <c r="C37" s="2">
        <v>2014</v>
      </c>
      <c r="D37" s="2">
        <v>0</v>
      </c>
      <c r="E37" s="2">
        <v>0</v>
      </c>
      <c r="F37" s="2">
        <v>0</v>
      </c>
      <c r="G3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3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3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37" s="10">
        <f>MAX(Y_2014[[#This Row],[sub index SO2]:[sub index PM10]])</f>
        <v>0</v>
      </c>
    </row>
    <row r="38" spans="1:10" x14ac:dyDescent="0.25">
      <c r="A38" s="2" t="s">
        <v>67</v>
      </c>
      <c r="B38" s="2" t="s">
        <v>69</v>
      </c>
      <c r="C38" s="2">
        <v>2014</v>
      </c>
      <c r="D38" s="2">
        <v>0</v>
      </c>
      <c r="E38" s="2">
        <v>0</v>
      </c>
      <c r="F38" s="2">
        <v>0</v>
      </c>
      <c r="G3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3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3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38" s="10">
        <f>MAX(Y_2014[[#This Row],[sub index SO2]:[sub index PM10]])</f>
        <v>0</v>
      </c>
    </row>
    <row r="39" spans="1:10" x14ac:dyDescent="0.25">
      <c r="A39" s="2" t="s">
        <v>70</v>
      </c>
      <c r="B39" s="2" t="s">
        <v>71</v>
      </c>
      <c r="C39" s="2">
        <v>2014</v>
      </c>
      <c r="D39" s="2">
        <v>5</v>
      </c>
      <c r="E39" s="2">
        <v>10</v>
      </c>
      <c r="F39" s="2">
        <v>63</v>
      </c>
      <c r="G3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3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3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39" s="10">
        <f>MAX(Y_2014[[#This Row],[sub index SO2]:[sub index PM10]])</f>
        <v>78.641025641025635</v>
      </c>
    </row>
    <row r="40" spans="1:10" x14ac:dyDescent="0.25">
      <c r="A40" s="2" t="s">
        <v>72</v>
      </c>
      <c r="B40" s="2" t="s">
        <v>72</v>
      </c>
      <c r="C40" s="2">
        <v>2014</v>
      </c>
      <c r="D40" s="2">
        <v>5</v>
      </c>
      <c r="E40" s="2">
        <v>10</v>
      </c>
      <c r="F40" s="2">
        <v>52</v>
      </c>
      <c r="G4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64.820512820512818</v>
      </c>
      <c r="J40" s="10">
        <f>MAX(Y_2014[[#This Row],[sub index SO2]:[sub index PM10]])</f>
        <v>64.820512820512818</v>
      </c>
    </row>
    <row r="41" spans="1:10" x14ac:dyDescent="0.25">
      <c r="A41" s="2" t="s">
        <v>75</v>
      </c>
      <c r="B41" s="2" t="s">
        <v>76</v>
      </c>
      <c r="C41" s="2">
        <v>2014</v>
      </c>
      <c r="D41" s="2">
        <v>5</v>
      </c>
      <c r="E41" s="2">
        <v>10</v>
      </c>
      <c r="F41" s="2">
        <v>50</v>
      </c>
      <c r="G4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62.307692307692307</v>
      </c>
      <c r="J41" s="10">
        <f>MAX(Y_2014[[#This Row],[sub index SO2]:[sub index PM10]])</f>
        <v>62.307692307692307</v>
      </c>
    </row>
    <row r="42" spans="1:10" x14ac:dyDescent="0.25">
      <c r="A42" s="2" t="s">
        <v>75</v>
      </c>
      <c r="B42" s="2" t="s">
        <v>78</v>
      </c>
      <c r="C42" s="2">
        <v>2014</v>
      </c>
      <c r="D42" s="2">
        <v>5</v>
      </c>
      <c r="E42" s="2">
        <v>10</v>
      </c>
      <c r="F42" s="2">
        <v>52</v>
      </c>
      <c r="G4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64.820512820512818</v>
      </c>
      <c r="J42" s="10">
        <f>MAX(Y_2014[[#This Row],[sub index SO2]:[sub index PM10]])</f>
        <v>64.820512820512818</v>
      </c>
    </row>
    <row r="43" spans="1:10" x14ac:dyDescent="0.25">
      <c r="A43" s="2" t="s">
        <v>75</v>
      </c>
      <c r="B43" s="2" t="s">
        <v>79</v>
      </c>
      <c r="C43" s="2">
        <v>2014</v>
      </c>
      <c r="D43" s="2">
        <v>4</v>
      </c>
      <c r="E43" s="2">
        <v>9</v>
      </c>
      <c r="F43" s="2">
        <v>60</v>
      </c>
      <c r="G4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4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11.25</v>
      </c>
      <c r="I4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74.871794871794876</v>
      </c>
      <c r="J43" s="10">
        <f>MAX(Y_2014[[#This Row],[sub index SO2]:[sub index PM10]])</f>
        <v>74.871794871794876</v>
      </c>
    </row>
    <row r="44" spans="1:10" x14ac:dyDescent="0.25">
      <c r="A44" s="2" t="s">
        <v>75</v>
      </c>
      <c r="B44" s="2" t="s">
        <v>81</v>
      </c>
      <c r="C44" s="2">
        <v>2014</v>
      </c>
      <c r="D44" s="2">
        <v>0</v>
      </c>
      <c r="E44" s="2">
        <v>0</v>
      </c>
      <c r="F44" s="2">
        <v>0</v>
      </c>
      <c r="G4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4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4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44" s="10">
        <f>MAX(Y_2014[[#This Row],[sub index SO2]:[sub index PM10]])</f>
        <v>0</v>
      </c>
    </row>
    <row r="45" spans="1:10" x14ac:dyDescent="0.25">
      <c r="A45" s="2" t="s">
        <v>75</v>
      </c>
      <c r="B45" s="2" t="s">
        <v>83</v>
      </c>
      <c r="C45" s="2">
        <v>2014</v>
      </c>
      <c r="D45" s="2">
        <v>5</v>
      </c>
      <c r="E45" s="2">
        <v>10</v>
      </c>
      <c r="F45" s="2">
        <v>50</v>
      </c>
      <c r="G4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62.307692307692307</v>
      </c>
      <c r="J45" s="10">
        <f>MAX(Y_2014[[#This Row],[sub index SO2]:[sub index PM10]])</f>
        <v>62.307692307692307</v>
      </c>
    </row>
    <row r="46" spans="1:10" x14ac:dyDescent="0.25">
      <c r="A46" s="2" t="s">
        <v>75</v>
      </c>
      <c r="B46" s="2" t="s">
        <v>84</v>
      </c>
      <c r="C46" s="2">
        <v>2014</v>
      </c>
      <c r="D46" s="2">
        <v>5</v>
      </c>
      <c r="E46" s="2">
        <v>10</v>
      </c>
      <c r="F46" s="2">
        <v>65</v>
      </c>
      <c r="G4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81.15384615384616</v>
      </c>
      <c r="J46" s="10">
        <f>MAX(Y_2014[[#This Row],[sub index SO2]:[sub index PM10]])</f>
        <v>81.15384615384616</v>
      </c>
    </row>
    <row r="47" spans="1:10" x14ac:dyDescent="0.25">
      <c r="A47" s="2" t="s">
        <v>75</v>
      </c>
      <c r="B47" s="2" t="s">
        <v>86</v>
      </c>
      <c r="C47" s="2">
        <v>2014</v>
      </c>
      <c r="D47" s="2">
        <v>9</v>
      </c>
      <c r="E47" s="2">
        <v>11</v>
      </c>
      <c r="F47" s="2">
        <v>59</v>
      </c>
      <c r="G4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4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4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73.615384615384613</v>
      </c>
      <c r="J47" s="10">
        <f>MAX(Y_2014[[#This Row],[sub index SO2]:[sub index PM10]])</f>
        <v>73.615384615384613</v>
      </c>
    </row>
    <row r="48" spans="1:10" x14ac:dyDescent="0.25">
      <c r="A48" s="2" t="s">
        <v>75</v>
      </c>
      <c r="B48" s="2" t="s">
        <v>88</v>
      </c>
      <c r="C48" s="2">
        <v>2014</v>
      </c>
      <c r="D48" s="2">
        <v>5</v>
      </c>
      <c r="E48" s="2">
        <v>10</v>
      </c>
      <c r="F48" s="2">
        <v>58</v>
      </c>
      <c r="G4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4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4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72.358974358974365</v>
      </c>
      <c r="J48" s="10">
        <f>MAX(Y_2014[[#This Row],[sub index SO2]:[sub index PM10]])</f>
        <v>72.358974358974365</v>
      </c>
    </row>
    <row r="49" spans="1:10" x14ac:dyDescent="0.25">
      <c r="A49" s="2" t="s">
        <v>75</v>
      </c>
      <c r="B49" s="2" t="s">
        <v>89</v>
      </c>
      <c r="C49" s="2">
        <v>2014</v>
      </c>
      <c r="D49" s="2">
        <v>3</v>
      </c>
      <c r="E49" s="2">
        <v>7</v>
      </c>
      <c r="F49" s="2">
        <v>70</v>
      </c>
      <c r="G4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4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4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87.435897435897431</v>
      </c>
      <c r="J49" s="10">
        <f>MAX(Y_2014[[#This Row],[sub index SO2]:[sub index PM10]])</f>
        <v>87.435897435897431</v>
      </c>
    </row>
    <row r="50" spans="1:10" x14ac:dyDescent="0.25">
      <c r="A50" s="2" t="s">
        <v>75</v>
      </c>
      <c r="B50" s="2" t="s">
        <v>90</v>
      </c>
      <c r="C50" s="2">
        <v>2014</v>
      </c>
      <c r="D50" s="2">
        <v>3</v>
      </c>
      <c r="E50" s="2">
        <v>7</v>
      </c>
      <c r="F50" s="2">
        <v>51</v>
      </c>
      <c r="G5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5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5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63.564102564102562</v>
      </c>
      <c r="J50" s="10">
        <f>MAX(Y_2014[[#This Row],[sub index SO2]:[sub index PM10]])</f>
        <v>63.564102564102562</v>
      </c>
    </row>
    <row r="51" spans="1:10" x14ac:dyDescent="0.25">
      <c r="A51" s="2" t="s">
        <v>75</v>
      </c>
      <c r="B51" s="2" t="s">
        <v>91</v>
      </c>
      <c r="C51" s="2">
        <v>2014</v>
      </c>
      <c r="D51" s="2">
        <v>5</v>
      </c>
      <c r="E51" s="2">
        <v>10</v>
      </c>
      <c r="F51" s="2">
        <v>54</v>
      </c>
      <c r="G5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5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5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67.333333333333329</v>
      </c>
      <c r="J51" s="10">
        <f>MAX(Y_2014[[#This Row],[sub index SO2]:[sub index PM10]])</f>
        <v>67.333333333333329</v>
      </c>
    </row>
    <row r="52" spans="1:10" x14ac:dyDescent="0.25">
      <c r="A52" s="2" t="s">
        <v>75</v>
      </c>
      <c r="B52" s="2" t="s">
        <v>93</v>
      </c>
      <c r="C52" s="2">
        <v>2014</v>
      </c>
      <c r="D52" s="2">
        <v>5</v>
      </c>
      <c r="E52" s="2">
        <v>10</v>
      </c>
      <c r="F52" s="2">
        <v>49</v>
      </c>
      <c r="G5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5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5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61.051282051282051</v>
      </c>
      <c r="J52" s="10">
        <f>MAX(Y_2014[[#This Row],[sub index SO2]:[sub index PM10]])</f>
        <v>61.051282051282051</v>
      </c>
    </row>
    <row r="53" spans="1:10" x14ac:dyDescent="0.25">
      <c r="A53" s="2" t="s">
        <v>75</v>
      </c>
      <c r="B53" s="2" t="s">
        <v>94</v>
      </c>
      <c r="C53" s="2">
        <v>2014</v>
      </c>
      <c r="D53" s="2">
        <v>5</v>
      </c>
      <c r="E53" s="2">
        <v>10</v>
      </c>
      <c r="F53" s="2">
        <v>53</v>
      </c>
      <c r="G5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5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5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66.07692307692308</v>
      </c>
      <c r="J53" s="10">
        <f>MAX(Y_2014[[#This Row],[sub index SO2]:[sub index PM10]])</f>
        <v>66.07692307692308</v>
      </c>
    </row>
    <row r="54" spans="1:10" x14ac:dyDescent="0.25">
      <c r="A54" s="2" t="s">
        <v>75</v>
      </c>
      <c r="B54" s="2" t="s">
        <v>95</v>
      </c>
      <c r="C54" s="2">
        <v>2014</v>
      </c>
      <c r="D54" s="2">
        <v>5</v>
      </c>
      <c r="E54" s="2">
        <v>10</v>
      </c>
      <c r="F54" s="2">
        <v>55</v>
      </c>
      <c r="G5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5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5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54" s="10">
        <f>MAX(Y_2014[[#This Row],[sub index SO2]:[sub index PM10]])</f>
        <v>68.589743589743591</v>
      </c>
    </row>
    <row r="55" spans="1:10" x14ac:dyDescent="0.25">
      <c r="A55" s="2" t="s">
        <v>75</v>
      </c>
      <c r="B55" s="2" t="s">
        <v>96</v>
      </c>
      <c r="C55" s="2">
        <v>2014</v>
      </c>
      <c r="D55" s="2">
        <v>3</v>
      </c>
      <c r="E55" s="2">
        <v>8</v>
      </c>
      <c r="F55" s="2">
        <v>52</v>
      </c>
      <c r="G5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5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10</v>
      </c>
      <c r="I5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64.820512820512818</v>
      </c>
      <c r="J55" s="10">
        <f>MAX(Y_2014[[#This Row],[sub index SO2]:[sub index PM10]])</f>
        <v>64.820512820512818</v>
      </c>
    </row>
    <row r="56" spans="1:10" x14ac:dyDescent="0.25">
      <c r="A56" s="2" t="s">
        <v>75</v>
      </c>
      <c r="B56" s="2" t="s">
        <v>97</v>
      </c>
      <c r="C56" s="2">
        <v>2014</v>
      </c>
      <c r="D56" s="2">
        <v>13</v>
      </c>
      <c r="E56" s="2">
        <v>20</v>
      </c>
      <c r="F56" s="2">
        <v>84</v>
      </c>
      <c r="G5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5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5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104</v>
      </c>
      <c r="J56" s="10">
        <f>MAX(Y_2014[[#This Row],[sub index SO2]:[sub index PM10]])</f>
        <v>104</v>
      </c>
    </row>
    <row r="57" spans="1:10" x14ac:dyDescent="0.25">
      <c r="A57" s="2" t="s">
        <v>75</v>
      </c>
      <c r="B57" s="2" t="s">
        <v>99</v>
      </c>
      <c r="C57" s="2">
        <v>2014</v>
      </c>
      <c r="D57" s="2">
        <v>15</v>
      </c>
      <c r="E57" s="2">
        <v>21</v>
      </c>
      <c r="F57" s="2">
        <v>89</v>
      </c>
      <c r="G5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5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5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109</v>
      </c>
      <c r="J57" s="10">
        <f>MAX(Y_2014[[#This Row],[sub index SO2]:[sub index PM10]])</f>
        <v>109</v>
      </c>
    </row>
    <row r="58" spans="1:10" x14ac:dyDescent="0.25">
      <c r="A58" s="2" t="s">
        <v>100</v>
      </c>
      <c r="B58" s="2" t="s">
        <v>101</v>
      </c>
      <c r="C58" s="2">
        <v>2014</v>
      </c>
      <c r="D58" s="2">
        <v>15</v>
      </c>
      <c r="E58" s="2">
        <v>21</v>
      </c>
      <c r="F58" s="2">
        <v>85</v>
      </c>
      <c r="G5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5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5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105</v>
      </c>
      <c r="J58" s="10">
        <f>MAX(Y_2014[[#This Row],[sub index SO2]:[sub index PM10]])</f>
        <v>105</v>
      </c>
    </row>
    <row r="59" spans="1:10" x14ac:dyDescent="0.25">
      <c r="A59" s="2" t="s">
        <v>100</v>
      </c>
      <c r="B59" s="2" t="s">
        <v>102</v>
      </c>
      <c r="C59" s="2">
        <v>2014</v>
      </c>
      <c r="D59" s="2">
        <v>13</v>
      </c>
      <c r="E59" s="2">
        <v>19</v>
      </c>
      <c r="F59" s="2">
        <v>82</v>
      </c>
      <c r="G5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5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5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102</v>
      </c>
      <c r="J59" s="10">
        <f>MAX(Y_2014[[#This Row],[sub index SO2]:[sub index PM10]])</f>
        <v>102</v>
      </c>
    </row>
    <row r="60" spans="1:10" x14ac:dyDescent="0.25">
      <c r="A60" s="2" t="s">
        <v>100</v>
      </c>
      <c r="B60" s="2" t="s">
        <v>104</v>
      </c>
      <c r="C60" s="2">
        <v>2014</v>
      </c>
      <c r="D60" s="2">
        <v>15</v>
      </c>
      <c r="E60" s="2">
        <v>20</v>
      </c>
      <c r="F60" s="2">
        <v>89</v>
      </c>
      <c r="G6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6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6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109</v>
      </c>
      <c r="J60" s="10">
        <f>MAX(Y_2014[[#This Row],[sub index SO2]:[sub index PM10]])</f>
        <v>109</v>
      </c>
    </row>
    <row r="61" spans="1:10" x14ac:dyDescent="0.25">
      <c r="A61" s="2" t="s">
        <v>100</v>
      </c>
      <c r="B61" s="2" t="s">
        <v>106</v>
      </c>
      <c r="C61" s="2">
        <v>2014</v>
      </c>
      <c r="D61" s="2">
        <v>15</v>
      </c>
      <c r="E61" s="2">
        <v>21</v>
      </c>
      <c r="F61" s="2">
        <v>87</v>
      </c>
      <c r="G6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6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6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107</v>
      </c>
      <c r="J61" s="10">
        <f>MAX(Y_2014[[#This Row],[sub index SO2]:[sub index PM10]])</f>
        <v>107</v>
      </c>
    </row>
    <row r="62" spans="1:10" x14ac:dyDescent="0.25">
      <c r="A62" s="2" t="s">
        <v>100</v>
      </c>
      <c r="B62" s="2" t="s">
        <v>108</v>
      </c>
      <c r="C62" s="2">
        <v>2014</v>
      </c>
      <c r="D62" s="2">
        <v>14</v>
      </c>
      <c r="E62" s="2">
        <v>20</v>
      </c>
      <c r="F62" s="2">
        <v>93</v>
      </c>
      <c r="G6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17.5</v>
      </c>
      <c r="H6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6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113</v>
      </c>
      <c r="J62" s="10">
        <f>MAX(Y_2014[[#This Row],[sub index SO2]:[sub index PM10]])</f>
        <v>113</v>
      </c>
    </row>
    <row r="63" spans="1:10" x14ac:dyDescent="0.25">
      <c r="A63" s="2" t="s">
        <v>100</v>
      </c>
      <c r="B63" s="2" t="s">
        <v>109</v>
      </c>
      <c r="C63" s="2">
        <v>2014</v>
      </c>
      <c r="D63" s="2">
        <v>14</v>
      </c>
      <c r="E63" s="2">
        <v>26</v>
      </c>
      <c r="F63" s="2">
        <v>199</v>
      </c>
      <c r="G6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17.5</v>
      </c>
      <c r="H6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6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219</v>
      </c>
      <c r="J63" s="10">
        <f>MAX(Y_2014[[#This Row],[sub index SO2]:[sub index PM10]])</f>
        <v>219</v>
      </c>
    </row>
    <row r="64" spans="1:10" x14ac:dyDescent="0.25">
      <c r="A64" s="2" t="s">
        <v>100</v>
      </c>
      <c r="B64" s="2" t="s">
        <v>111</v>
      </c>
      <c r="C64" s="2">
        <v>2014</v>
      </c>
      <c r="D64" s="2">
        <v>0</v>
      </c>
      <c r="E64" s="2">
        <v>0</v>
      </c>
      <c r="F64" s="2">
        <v>0</v>
      </c>
      <c r="G6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6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6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64" s="10">
        <f>MAX(Y_2014[[#This Row],[sub index SO2]:[sub index PM10]])</f>
        <v>0</v>
      </c>
    </row>
    <row r="65" spans="1:10" x14ac:dyDescent="0.25">
      <c r="A65" s="2" t="s">
        <v>112</v>
      </c>
      <c r="B65" s="2" t="s">
        <v>113</v>
      </c>
      <c r="C65" s="2">
        <v>2014</v>
      </c>
      <c r="D65" s="2">
        <v>11</v>
      </c>
      <c r="E65" s="2">
        <v>19</v>
      </c>
      <c r="F65" s="2">
        <v>68</v>
      </c>
      <c r="G6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6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6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84.92307692307692</v>
      </c>
      <c r="J65" s="10">
        <f>MAX(Y_2014[[#This Row],[sub index SO2]:[sub index PM10]])</f>
        <v>84.92307692307692</v>
      </c>
    </row>
    <row r="66" spans="1:10" x14ac:dyDescent="0.25">
      <c r="A66" s="2" t="s">
        <v>112</v>
      </c>
      <c r="B66" s="2" t="s">
        <v>116</v>
      </c>
      <c r="C66" s="2">
        <v>2014</v>
      </c>
      <c r="D66" s="2">
        <v>1</v>
      </c>
      <c r="E66" s="2">
        <v>24</v>
      </c>
      <c r="F66" s="2">
        <v>109</v>
      </c>
      <c r="G6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1.25</v>
      </c>
      <c r="H6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6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129</v>
      </c>
      <c r="J66" s="10">
        <f>MAX(Y_2014[[#This Row],[sub index SO2]:[sub index PM10]])</f>
        <v>129</v>
      </c>
    </row>
    <row r="67" spans="1:10" x14ac:dyDescent="0.25">
      <c r="A67" s="2" t="s">
        <v>112</v>
      </c>
      <c r="B67" s="2" t="s">
        <v>118</v>
      </c>
      <c r="C67" s="2">
        <v>2014</v>
      </c>
      <c r="D67" s="2">
        <v>2</v>
      </c>
      <c r="E67" s="2">
        <v>11</v>
      </c>
      <c r="F67" s="2">
        <v>97</v>
      </c>
      <c r="G6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6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6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117</v>
      </c>
      <c r="J67" s="10">
        <f>MAX(Y_2014[[#This Row],[sub index SO2]:[sub index PM10]])</f>
        <v>117</v>
      </c>
    </row>
    <row r="68" spans="1:10" x14ac:dyDescent="0.25">
      <c r="A68" s="2" t="s">
        <v>119</v>
      </c>
      <c r="B68" s="2" t="s">
        <v>120</v>
      </c>
      <c r="C68" s="2">
        <v>2014</v>
      </c>
      <c r="D68" s="2">
        <v>2</v>
      </c>
      <c r="E68" s="2">
        <v>11</v>
      </c>
      <c r="F68" s="2">
        <v>32</v>
      </c>
      <c r="G6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6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6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40</v>
      </c>
      <c r="J68" s="10">
        <f>MAX(Y_2014[[#This Row],[sub index SO2]:[sub index PM10]])</f>
        <v>40</v>
      </c>
    </row>
    <row r="69" spans="1:10" x14ac:dyDescent="0.25">
      <c r="A69" s="2" t="s">
        <v>119</v>
      </c>
      <c r="B69" s="2" t="s">
        <v>121</v>
      </c>
      <c r="C69" s="2">
        <v>2014</v>
      </c>
      <c r="D69" s="2">
        <v>3</v>
      </c>
      <c r="E69" s="2">
        <v>15</v>
      </c>
      <c r="F69" s="2">
        <v>138</v>
      </c>
      <c r="G6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6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18.75</v>
      </c>
      <c r="I6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158</v>
      </c>
      <c r="J69" s="10">
        <f>MAX(Y_2014[[#This Row],[sub index SO2]:[sub index PM10]])</f>
        <v>158</v>
      </c>
    </row>
    <row r="70" spans="1:10" x14ac:dyDescent="0.25">
      <c r="A70" s="2" t="s">
        <v>119</v>
      </c>
      <c r="B70" s="2" t="s">
        <v>123</v>
      </c>
      <c r="C70" s="2">
        <v>2014</v>
      </c>
      <c r="D70" s="2">
        <v>2</v>
      </c>
      <c r="E70" s="2">
        <v>11</v>
      </c>
      <c r="F70" s="2">
        <v>40</v>
      </c>
      <c r="G7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7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50</v>
      </c>
      <c r="J70" s="10">
        <f>MAX(Y_2014[[#This Row],[sub index SO2]:[sub index PM10]])</f>
        <v>50</v>
      </c>
    </row>
    <row r="71" spans="1:10" x14ac:dyDescent="0.25">
      <c r="A71" s="2" t="s">
        <v>119</v>
      </c>
      <c r="B71" s="2" t="s">
        <v>124</v>
      </c>
      <c r="C71" s="2">
        <v>2014</v>
      </c>
      <c r="D71" s="2">
        <v>2</v>
      </c>
      <c r="E71" s="2">
        <v>30</v>
      </c>
      <c r="F71" s="2">
        <v>109</v>
      </c>
      <c r="G7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37.5</v>
      </c>
      <c r="I7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129</v>
      </c>
      <c r="J71" s="10">
        <f>MAX(Y_2014[[#This Row],[sub index SO2]:[sub index PM10]])</f>
        <v>129</v>
      </c>
    </row>
    <row r="72" spans="1:10" x14ac:dyDescent="0.25">
      <c r="A72" s="2" t="s">
        <v>119</v>
      </c>
      <c r="B72" s="2" t="s">
        <v>126</v>
      </c>
      <c r="C72" s="2">
        <v>2014</v>
      </c>
      <c r="D72" s="2">
        <v>3</v>
      </c>
      <c r="E72" s="2">
        <v>14</v>
      </c>
      <c r="F72" s="2">
        <v>128</v>
      </c>
      <c r="G7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7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7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148</v>
      </c>
      <c r="J72" s="10">
        <f>MAX(Y_2014[[#This Row],[sub index SO2]:[sub index PM10]])</f>
        <v>148</v>
      </c>
    </row>
    <row r="73" spans="1:10" x14ac:dyDescent="0.25">
      <c r="A73" s="2" t="s">
        <v>119</v>
      </c>
      <c r="B73" s="2" t="s">
        <v>128</v>
      </c>
      <c r="C73" s="2">
        <v>2014</v>
      </c>
      <c r="D73" s="2">
        <v>2</v>
      </c>
      <c r="E73" s="2">
        <v>13</v>
      </c>
      <c r="F73" s="2">
        <v>66</v>
      </c>
      <c r="G7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7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82.410256410256409</v>
      </c>
      <c r="J73" s="10">
        <f>MAX(Y_2014[[#This Row],[sub index SO2]:[sub index PM10]])</f>
        <v>82.410256410256409</v>
      </c>
    </row>
    <row r="74" spans="1:10" x14ac:dyDescent="0.25">
      <c r="A74" s="2" t="s">
        <v>119</v>
      </c>
      <c r="B74" s="2" t="s">
        <v>130</v>
      </c>
      <c r="C74" s="2">
        <v>2014</v>
      </c>
      <c r="D74" s="2">
        <v>2</v>
      </c>
      <c r="E74" s="2">
        <v>11</v>
      </c>
      <c r="F74" s="2">
        <v>48</v>
      </c>
      <c r="G7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7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59.794871794871796</v>
      </c>
      <c r="J74" s="10">
        <f>MAX(Y_2014[[#This Row],[sub index SO2]:[sub index PM10]])</f>
        <v>59.794871794871796</v>
      </c>
    </row>
    <row r="75" spans="1:10" x14ac:dyDescent="0.25">
      <c r="A75" s="2" t="s">
        <v>119</v>
      </c>
      <c r="B75" s="2" t="s">
        <v>131</v>
      </c>
      <c r="C75" s="2">
        <v>2014</v>
      </c>
      <c r="D75" s="2">
        <v>2</v>
      </c>
      <c r="E75" s="2">
        <v>12</v>
      </c>
      <c r="F75" s="2">
        <v>87</v>
      </c>
      <c r="G7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7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107</v>
      </c>
      <c r="J75" s="10">
        <f>MAX(Y_2014[[#This Row],[sub index SO2]:[sub index PM10]])</f>
        <v>107</v>
      </c>
    </row>
    <row r="76" spans="1:10" x14ac:dyDescent="0.25">
      <c r="A76" s="2" t="s">
        <v>119</v>
      </c>
      <c r="B76" s="2" t="s">
        <v>132</v>
      </c>
      <c r="C76" s="2">
        <v>2014</v>
      </c>
      <c r="D76" s="2">
        <v>2</v>
      </c>
      <c r="E76" s="2">
        <v>6</v>
      </c>
      <c r="F76" s="2">
        <v>77</v>
      </c>
      <c r="G7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7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7.5</v>
      </c>
      <c r="I7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96.230769230769226</v>
      </c>
      <c r="J76" s="10">
        <f>MAX(Y_2014[[#This Row],[sub index SO2]:[sub index PM10]])</f>
        <v>96.230769230769226</v>
      </c>
    </row>
    <row r="77" spans="1:10" x14ac:dyDescent="0.25">
      <c r="A77" s="2" t="s">
        <v>119</v>
      </c>
      <c r="B77" s="2" t="s">
        <v>133</v>
      </c>
      <c r="C77" s="2">
        <v>2014</v>
      </c>
      <c r="D77" s="2">
        <v>5</v>
      </c>
      <c r="E77" s="2">
        <v>13</v>
      </c>
      <c r="F77" s="2">
        <v>123</v>
      </c>
      <c r="G7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7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7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143</v>
      </c>
      <c r="J77" s="10">
        <f>MAX(Y_2014[[#This Row],[sub index SO2]:[sub index PM10]])</f>
        <v>143</v>
      </c>
    </row>
    <row r="78" spans="1:10" x14ac:dyDescent="0.25">
      <c r="A78" s="2" t="s">
        <v>119</v>
      </c>
      <c r="B78" s="2" t="s">
        <v>135</v>
      </c>
      <c r="C78" s="2">
        <v>2014</v>
      </c>
      <c r="D78" s="2">
        <v>14</v>
      </c>
      <c r="E78" s="2">
        <v>36</v>
      </c>
      <c r="F78" s="2">
        <v>166</v>
      </c>
      <c r="G7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17.5</v>
      </c>
      <c r="H7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45</v>
      </c>
      <c r="I7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186</v>
      </c>
      <c r="J78" s="10">
        <f>MAX(Y_2014[[#This Row],[sub index SO2]:[sub index PM10]])</f>
        <v>186</v>
      </c>
    </row>
    <row r="79" spans="1:10" x14ac:dyDescent="0.25">
      <c r="A79" s="2" t="s">
        <v>136</v>
      </c>
      <c r="B79" s="2" t="s">
        <v>137</v>
      </c>
      <c r="C79" s="2">
        <v>2014</v>
      </c>
      <c r="D79" s="2">
        <v>0</v>
      </c>
      <c r="E79" s="2">
        <v>0</v>
      </c>
      <c r="F79" s="2">
        <v>0</v>
      </c>
      <c r="G7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7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7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79" s="10">
        <f>MAX(Y_2014[[#This Row],[sub index SO2]:[sub index PM10]])</f>
        <v>0</v>
      </c>
    </row>
    <row r="80" spans="1:10" x14ac:dyDescent="0.25">
      <c r="A80" s="2" t="s">
        <v>139</v>
      </c>
      <c r="B80" s="2" t="s">
        <v>140</v>
      </c>
      <c r="C80" s="2">
        <v>2014</v>
      </c>
      <c r="D80" s="2">
        <v>14</v>
      </c>
      <c r="E80" s="2">
        <v>37</v>
      </c>
      <c r="F80" s="2">
        <v>237</v>
      </c>
      <c r="G8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17.5</v>
      </c>
      <c r="H8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46.25</v>
      </c>
      <c r="I8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257</v>
      </c>
      <c r="J80" s="10">
        <f>MAX(Y_2014[[#This Row],[sub index SO2]:[sub index PM10]])</f>
        <v>257</v>
      </c>
    </row>
    <row r="81" spans="1:10" x14ac:dyDescent="0.25">
      <c r="A81" s="2" t="s">
        <v>139</v>
      </c>
      <c r="B81" s="2" t="s">
        <v>142</v>
      </c>
      <c r="C81" s="2">
        <v>2014</v>
      </c>
      <c r="D81" s="2">
        <v>18</v>
      </c>
      <c r="E81" s="2">
        <v>34</v>
      </c>
      <c r="F81" s="2">
        <v>197</v>
      </c>
      <c r="G8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22.5</v>
      </c>
      <c r="H8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42.5</v>
      </c>
      <c r="I8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217</v>
      </c>
      <c r="J81" s="10">
        <f>MAX(Y_2014[[#This Row],[sub index SO2]:[sub index PM10]])</f>
        <v>217</v>
      </c>
    </row>
    <row r="82" spans="1:10" x14ac:dyDescent="0.25">
      <c r="A82" s="2" t="s">
        <v>139</v>
      </c>
      <c r="B82" s="2" t="s">
        <v>145</v>
      </c>
      <c r="C82" s="2">
        <v>2014</v>
      </c>
      <c r="D82" s="2">
        <v>0</v>
      </c>
      <c r="E82" s="2">
        <v>0</v>
      </c>
      <c r="F82" s="2">
        <v>0</v>
      </c>
      <c r="G8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8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8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82" s="10">
        <f>MAX(Y_2014[[#This Row],[sub index SO2]:[sub index PM10]])</f>
        <v>0</v>
      </c>
    </row>
    <row r="83" spans="1:10" x14ac:dyDescent="0.25">
      <c r="A83" s="2" t="s">
        <v>139</v>
      </c>
      <c r="B83" s="2" t="s">
        <v>147</v>
      </c>
      <c r="C83" s="2">
        <v>2014</v>
      </c>
      <c r="D83" s="2">
        <v>13</v>
      </c>
      <c r="E83" s="2">
        <v>36</v>
      </c>
      <c r="F83" s="2">
        <v>100</v>
      </c>
      <c r="G8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8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45</v>
      </c>
      <c r="I8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120</v>
      </c>
      <c r="J83" s="10">
        <f>MAX(Y_2014[[#This Row],[sub index SO2]:[sub index PM10]])</f>
        <v>120</v>
      </c>
    </row>
    <row r="84" spans="1:10" x14ac:dyDescent="0.25">
      <c r="A84" s="2" t="s">
        <v>139</v>
      </c>
      <c r="B84" s="2" t="s">
        <v>148</v>
      </c>
      <c r="C84" s="2">
        <v>2014</v>
      </c>
      <c r="D84" s="2">
        <v>0</v>
      </c>
      <c r="E84" s="2">
        <v>0</v>
      </c>
      <c r="F84" s="2">
        <v>0</v>
      </c>
      <c r="G8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8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8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84" s="10">
        <f>MAX(Y_2014[[#This Row],[sub index SO2]:[sub index PM10]])</f>
        <v>0</v>
      </c>
    </row>
    <row r="85" spans="1:10" x14ac:dyDescent="0.25">
      <c r="A85" s="2" t="s">
        <v>139</v>
      </c>
      <c r="B85" s="2" t="s">
        <v>149</v>
      </c>
      <c r="C85" s="2">
        <v>2014</v>
      </c>
      <c r="D85" s="2">
        <v>0</v>
      </c>
      <c r="E85" s="2">
        <v>0</v>
      </c>
      <c r="F85" s="2">
        <v>0</v>
      </c>
      <c r="G8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8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8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85" s="10">
        <f>MAX(Y_2014[[#This Row],[sub index SO2]:[sub index PM10]])</f>
        <v>0</v>
      </c>
    </row>
    <row r="86" spans="1:10" x14ac:dyDescent="0.25">
      <c r="A86" s="2" t="s">
        <v>139</v>
      </c>
      <c r="B86" s="2" t="s">
        <v>150</v>
      </c>
      <c r="C86" s="2">
        <v>2014</v>
      </c>
      <c r="D86" s="2">
        <v>0</v>
      </c>
      <c r="E86" s="2">
        <v>0</v>
      </c>
      <c r="F86" s="2">
        <v>0</v>
      </c>
      <c r="G8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8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8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86" s="10">
        <f>MAX(Y_2014[[#This Row],[sub index SO2]:[sub index PM10]])</f>
        <v>0</v>
      </c>
    </row>
    <row r="87" spans="1:10" x14ac:dyDescent="0.25">
      <c r="A87" s="2" t="s">
        <v>139</v>
      </c>
      <c r="B87" s="2" t="s">
        <v>152</v>
      </c>
      <c r="C87" s="2">
        <v>2014</v>
      </c>
      <c r="D87" s="2">
        <v>2</v>
      </c>
      <c r="E87" s="2">
        <v>9</v>
      </c>
      <c r="F87" s="2">
        <v>76</v>
      </c>
      <c r="G8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8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11.25</v>
      </c>
      <c r="I8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94.974358974358978</v>
      </c>
      <c r="J87" s="10">
        <f>MAX(Y_2014[[#This Row],[sub index SO2]:[sub index PM10]])</f>
        <v>94.974358974358978</v>
      </c>
    </row>
    <row r="88" spans="1:10" x14ac:dyDescent="0.25">
      <c r="A88" s="2" t="s">
        <v>154</v>
      </c>
      <c r="B88" s="2" t="s">
        <v>155</v>
      </c>
      <c r="C88" s="2">
        <v>2014</v>
      </c>
      <c r="D88" s="2">
        <v>2</v>
      </c>
      <c r="E88" s="2">
        <v>16</v>
      </c>
      <c r="F88" s="2">
        <v>150</v>
      </c>
      <c r="G8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8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20</v>
      </c>
      <c r="I8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170</v>
      </c>
      <c r="J88" s="10">
        <f>MAX(Y_2014[[#This Row],[sub index SO2]:[sub index PM10]])</f>
        <v>170</v>
      </c>
    </row>
    <row r="89" spans="1:10" x14ac:dyDescent="0.25">
      <c r="A89" s="2" t="s">
        <v>154</v>
      </c>
      <c r="B89" s="2" t="s">
        <v>156</v>
      </c>
      <c r="C89" s="2">
        <v>2014</v>
      </c>
      <c r="D89" s="2">
        <v>3</v>
      </c>
      <c r="E89" s="2">
        <v>5</v>
      </c>
      <c r="F89" s="2">
        <v>38</v>
      </c>
      <c r="G8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8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8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47.5</v>
      </c>
      <c r="J89" s="10">
        <f>MAX(Y_2014[[#This Row],[sub index SO2]:[sub index PM10]])</f>
        <v>47.5</v>
      </c>
    </row>
    <row r="90" spans="1:10" x14ac:dyDescent="0.25">
      <c r="A90" s="2" t="s">
        <v>154</v>
      </c>
      <c r="B90" s="2" t="s">
        <v>157</v>
      </c>
      <c r="C90" s="2">
        <v>2014</v>
      </c>
      <c r="D90" s="2">
        <v>4</v>
      </c>
      <c r="E90" s="2">
        <v>7</v>
      </c>
      <c r="F90" s="2">
        <v>85</v>
      </c>
      <c r="G9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9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9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105</v>
      </c>
      <c r="J90" s="10">
        <f>MAX(Y_2014[[#This Row],[sub index SO2]:[sub index PM10]])</f>
        <v>105</v>
      </c>
    </row>
    <row r="91" spans="1:10" x14ac:dyDescent="0.25">
      <c r="A91" s="2" t="s">
        <v>154</v>
      </c>
      <c r="B91" s="2" t="s">
        <v>158</v>
      </c>
      <c r="C91" s="2">
        <v>2014</v>
      </c>
      <c r="D91" s="2">
        <v>5</v>
      </c>
      <c r="E91" s="2">
        <v>12</v>
      </c>
      <c r="F91" s="2">
        <v>77</v>
      </c>
      <c r="G9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9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9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96.230769230769226</v>
      </c>
      <c r="J91" s="10">
        <f>MAX(Y_2014[[#This Row],[sub index SO2]:[sub index PM10]])</f>
        <v>96.230769230769226</v>
      </c>
    </row>
    <row r="92" spans="1:10" x14ac:dyDescent="0.25">
      <c r="A92" s="2" t="s">
        <v>154</v>
      </c>
      <c r="B92" s="2" t="s">
        <v>159</v>
      </c>
      <c r="C92" s="2">
        <v>2014</v>
      </c>
      <c r="D92" s="2">
        <v>6</v>
      </c>
      <c r="E92" s="2">
        <v>19</v>
      </c>
      <c r="F92" s="2">
        <v>25</v>
      </c>
      <c r="G9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9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9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31.25</v>
      </c>
      <c r="J92" s="10">
        <f>MAX(Y_2014[[#This Row],[sub index SO2]:[sub index PM10]])</f>
        <v>31.25</v>
      </c>
    </row>
    <row r="93" spans="1:10" x14ac:dyDescent="0.25">
      <c r="A93" s="2" t="s">
        <v>154</v>
      </c>
      <c r="B93" s="2" t="s">
        <v>160</v>
      </c>
      <c r="C93" s="2">
        <v>2014</v>
      </c>
      <c r="D93" s="2">
        <v>5</v>
      </c>
      <c r="E93" s="2">
        <v>18</v>
      </c>
      <c r="F93" s="2">
        <v>90</v>
      </c>
      <c r="G9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9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22.5</v>
      </c>
      <c r="I9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110</v>
      </c>
      <c r="J93" s="10">
        <f>MAX(Y_2014[[#This Row],[sub index SO2]:[sub index PM10]])</f>
        <v>110</v>
      </c>
    </row>
    <row r="94" spans="1:10" x14ac:dyDescent="0.25">
      <c r="A94" s="2" t="s">
        <v>154</v>
      </c>
      <c r="B94" s="2" t="s">
        <v>161</v>
      </c>
      <c r="C94" s="2">
        <v>2014</v>
      </c>
      <c r="D94" s="2">
        <v>0</v>
      </c>
      <c r="E94" s="2">
        <v>0</v>
      </c>
      <c r="F94" s="2">
        <v>0</v>
      </c>
      <c r="G9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9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9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94" s="10">
        <f>MAX(Y_2014[[#This Row],[sub index SO2]:[sub index PM10]])</f>
        <v>0</v>
      </c>
    </row>
    <row r="95" spans="1:10" x14ac:dyDescent="0.25">
      <c r="A95" s="2" t="s">
        <v>154</v>
      </c>
      <c r="B95" s="2" t="s">
        <v>162</v>
      </c>
      <c r="C95" s="2">
        <v>2014</v>
      </c>
      <c r="D95" s="2">
        <v>6</v>
      </c>
      <c r="E95" s="2">
        <v>12</v>
      </c>
      <c r="F95" s="2">
        <v>67</v>
      </c>
      <c r="G9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9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9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83.666666666666657</v>
      </c>
      <c r="J95" s="10">
        <f>MAX(Y_2014[[#This Row],[sub index SO2]:[sub index PM10]])</f>
        <v>83.666666666666657</v>
      </c>
    </row>
    <row r="96" spans="1:10" x14ac:dyDescent="0.25">
      <c r="A96" s="2" t="s">
        <v>154</v>
      </c>
      <c r="B96" s="2" t="s">
        <v>163</v>
      </c>
      <c r="C96" s="2">
        <v>2014</v>
      </c>
      <c r="D96" s="2">
        <v>11</v>
      </c>
      <c r="E96" s="2">
        <v>22</v>
      </c>
      <c r="F96" s="2">
        <v>43</v>
      </c>
      <c r="G9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9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27.5</v>
      </c>
      <c r="I9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53.512820512820511</v>
      </c>
      <c r="J96" s="10">
        <f>MAX(Y_2014[[#This Row],[sub index SO2]:[sub index PM10]])</f>
        <v>53.512820512820511</v>
      </c>
    </row>
    <row r="97" spans="1:10" x14ac:dyDescent="0.25">
      <c r="A97" s="2" t="s">
        <v>154</v>
      </c>
      <c r="B97" s="2" t="s">
        <v>164</v>
      </c>
      <c r="C97" s="2">
        <v>2014</v>
      </c>
      <c r="D97" s="2">
        <v>8</v>
      </c>
      <c r="E97" s="2">
        <v>7</v>
      </c>
      <c r="F97" s="2">
        <v>32</v>
      </c>
      <c r="G9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9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9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40</v>
      </c>
      <c r="J97" s="10">
        <f>MAX(Y_2014[[#This Row],[sub index SO2]:[sub index PM10]])</f>
        <v>40</v>
      </c>
    </row>
    <row r="98" spans="1:10" x14ac:dyDescent="0.25">
      <c r="A98" s="2" t="s">
        <v>154</v>
      </c>
      <c r="B98" s="2" t="s">
        <v>166</v>
      </c>
      <c r="C98" s="2">
        <v>2014</v>
      </c>
      <c r="D98" s="2">
        <v>12</v>
      </c>
      <c r="E98" s="2">
        <v>23</v>
      </c>
      <c r="F98" s="2">
        <v>56</v>
      </c>
      <c r="G9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9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9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69.84615384615384</v>
      </c>
      <c r="J98" s="10">
        <f>MAX(Y_2014[[#This Row],[sub index SO2]:[sub index PM10]])</f>
        <v>69.84615384615384</v>
      </c>
    </row>
    <row r="99" spans="1:10" x14ac:dyDescent="0.25">
      <c r="A99" s="2" t="s">
        <v>154</v>
      </c>
      <c r="B99" s="2" t="s">
        <v>167</v>
      </c>
      <c r="C99" s="2">
        <v>2014</v>
      </c>
      <c r="D99" s="2">
        <v>9</v>
      </c>
      <c r="E99" s="2">
        <v>13</v>
      </c>
      <c r="F99" s="2">
        <v>112</v>
      </c>
      <c r="G9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9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9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132</v>
      </c>
      <c r="J99" s="10">
        <f>MAX(Y_2014[[#This Row],[sub index SO2]:[sub index PM10]])</f>
        <v>132</v>
      </c>
    </row>
    <row r="100" spans="1:10" x14ac:dyDescent="0.25">
      <c r="A100" s="2" t="s">
        <v>154</v>
      </c>
      <c r="B100" s="2" t="s">
        <v>168</v>
      </c>
      <c r="C100" s="2">
        <v>2014</v>
      </c>
      <c r="D100" s="2">
        <v>5</v>
      </c>
      <c r="E100" s="2">
        <v>8</v>
      </c>
      <c r="F100" s="2">
        <v>42</v>
      </c>
      <c r="G10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0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10</v>
      </c>
      <c r="I10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52.256410256410255</v>
      </c>
      <c r="J100" s="10">
        <f>MAX(Y_2014[[#This Row],[sub index SO2]:[sub index PM10]])</f>
        <v>52.256410256410255</v>
      </c>
    </row>
    <row r="101" spans="1:10" x14ac:dyDescent="0.25">
      <c r="A101" s="2" t="s">
        <v>154</v>
      </c>
      <c r="B101" s="2" t="s">
        <v>169</v>
      </c>
      <c r="C101" s="2">
        <v>2014</v>
      </c>
      <c r="D101" s="2">
        <v>11</v>
      </c>
      <c r="E101" s="2">
        <v>34</v>
      </c>
      <c r="F101" s="2">
        <v>117</v>
      </c>
      <c r="G10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0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42.5</v>
      </c>
      <c r="I10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137</v>
      </c>
      <c r="J101" s="10">
        <f>MAX(Y_2014[[#This Row],[sub index SO2]:[sub index PM10]])</f>
        <v>137</v>
      </c>
    </row>
    <row r="102" spans="1:10" x14ac:dyDescent="0.25">
      <c r="A102" s="2" t="s">
        <v>154</v>
      </c>
      <c r="B102" s="2" t="s">
        <v>170</v>
      </c>
      <c r="C102" s="2">
        <v>2014</v>
      </c>
      <c r="D102" s="2">
        <v>5</v>
      </c>
      <c r="E102" s="2">
        <v>4</v>
      </c>
      <c r="F102" s="2">
        <v>77</v>
      </c>
      <c r="G10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0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</v>
      </c>
      <c r="I10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96.230769230769226</v>
      </c>
      <c r="J102" s="10">
        <f>MAX(Y_2014[[#This Row],[sub index SO2]:[sub index PM10]])</f>
        <v>96.230769230769226</v>
      </c>
    </row>
    <row r="103" spans="1:10" x14ac:dyDescent="0.25">
      <c r="A103" s="2" t="s">
        <v>154</v>
      </c>
      <c r="B103" s="2" t="s">
        <v>171</v>
      </c>
      <c r="C103" s="2">
        <v>2014</v>
      </c>
      <c r="D103" s="2">
        <v>2</v>
      </c>
      <c r="E103" s="2">
        <v>8</v>
      </c>
      <c r="F103" s="2">
        <v>68</v>
      </c>
      <c r="G10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0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10</v>
      </c>
      <c r="I10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84.92307692307692</v>
      </c>
      <c r="J103" s="10">
        <f>MAX(Y_2014[[#This Row],[sub index SO2]:[sub index PM10]])</f>
        <v>84.92307692307692</v>
      </c>
    </row>
    <row r="104" spans="1:10" x14ac:dyDescent="0.25">
      <c r="A104" s="2" t="s">
        <v>154</v>
      </c>
      <c r="B104" s="2" t="s">
        <v>172</v>
      </c>
      <c r="C104" s="2">
        <v>2014</v>
      </c>
      <c r="D104" s="2">
        <v>5</v>
      </c>
      <c r="E104" s="2">
        <v>10</v>
      </c>
      <c r="F104" s="2">
        <v>35</v>
      </c>
      <c r="G10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0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10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43.75</v>
      </c>
      <c r="J104" s="10">
        <f>MAX(Y_2014[[#This Row],[sub index SO2]:[sub index PM10]])</f>
        <v>43.75</v>
      </c>
    </row>
    <row r="105" spans="1:10" x14ac:dyDescent="0.25">
      <c r="A105" s="2" t="s">
        <v>154</v>
      </c>
      <c r="B105" s="2" t="s">
        <v>173</v>
      </c>
      <c r="C105" s="2">
        <v>2014</v>
      </c>
      <c r="D105" s="2">
        <v>6</v>
      </c>
      <c r="E105" s="2">
        <v>21</v>
      </c>
      <c r="F105" s="2">
        <v>61</v>
      </c>
      <c r="G10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0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10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76.128205128205124</v>
      </c>
      <c r="J105" s="10">
        <f>MAX(Y_2014[[#This Row],[sub index SO2]:[sub index PM10]])</f>
        <v>76.128205128205124</v>
      </c>
    </row>
    <row r="106" spans="1:10" x14ac:dyDescent="0.25">
      <c r="A106" s="2" t="s">
        <v>174</v>
      </c>
      <c r="B106" s="2" t="s">
        <v>175</v>
      </c>
      <c r="C106" s="2">
        <v>2014</v>
      </c>
      <c r="D106" s="2">
        <v>2</v>
      </c>
      <c r="E106" s="2">
        <v>19</v>
      </c>
      <c r="F106" s="2">
        <v>46</v>
      </c>
      <c r="G10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0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10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57.282051282051285</v>
      </c>
      <c r="J106" s="10">
        <f>MAX(Y_2014[[#This Row],[sub index SO2]:[sub index PM10]])</f>
        <v>57.282051282051285</v>
      </c>
    </row>
    <row r="107" spans="1:10" x14ac:dyDescent="0.25">
      <c r="A107" s="2" t="s">
        <v>174</v>
      </c>
      <c r="B107" s="2" t="s">
        <v>176</v>
      </c>
      <c r="C107" s="2">
        <v>2014</v>
      </c>
      <c r="D107" s="2">
        <v>2</v>
      </c>
      <c r="E107" s="2">
        <v>8</v>
      </c>
      <c r="F107" s="2">
        <v>43</v>
      </c>
      <c r="G10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0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10</v>
      </c>
      <c r="I10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53.512820512820511</v>
      </c>
      <c r="J107" s="10">
        <f>MAX(Y_2014[[#This Row],[sub index SO2]:[sub index PM10]])</f>
        <v>53.512820512820511</v>
      </c>
    </row>
    <row r="108" spans="1:10" x14ac:dyDescent="0.25">
      <c r="A108" s="2" t="s">
        <v>174</v>
      </c>
      <c r="B108" s="2" t="s">
        <v>177</v>
      </c>
      <c r="C108" s="2">
        <v>2014</v>
      </c>
      <c r="D108" s="2">
        <v>4</v>
      </c>
      <c r="E108" s="2">
        <v>6</v>
      </c>
      <c r="F108" s="2">
        <v>39</v>
      </c>
      <c r="G10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0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7.5</v>
      </c>
      <c r="I10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48.75</v>
      </c>
      <c r="J108" s="10">
        <f>MAX(Y_2014[[#This Row],[sub index SO2]:[sub index PM10]])</f>
        <v>48.75</v>
      </c>
    </row>
    <row r="109" spans="1:10" x14ac:dyDescent="0.25">
      <c r="A109" s="2" t="s">
        <v>174</v>
      </c>
      <c r="B109" s="2" t="s">
        <v>178</v>
      </c>
      <c r="C109" s="2">
        <v>2014</v>
      </c>
      <c r="D109" s="2">
        <v>2</v>
      </c>
      <c r="E109" s="2">
        <v>12</v>
      </c>
      <c r="F109" s="2">
        <v>22</v>
      </c>
      <c r="G10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0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0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27.5</v>
      </c>
      <c r="J109" s="10">
        <f>MAX(Y_2014[[#This Row],[sub index SO2]:[sub index PM10]])</f>
        <v>27.5</v>
      </c>
    </row>
    <row r="110" spans="1:10" x14ac:dyDescent="0.25">
      <c r="A110" s="2" t="s">
        <v>174</v>
      </c>
      <c r="B110" s="2" t="s">
        <v>179</v>
      </c>
      <c r="C110" s="2">
        <v>2014</v>
      </c>
      <c r="D110" s="2">
        <v>9</v>
      </c>
      <c r="E110" s="2">
        <v>22</v>
      </c>
      <c r="F110" s="2">
        <v>51</v>
      </c>
      <c r="G11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11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27.5</v>
      </c>
      <c r="I11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63.564102564102562</v>
      </c>
      <c r="J110" s="10">
        <f>MAX(Y_2014[[#This Row],[sub index SO2]:[sub index PM10]])</f>
        <v>63.564102564102562</v>
      </c>
    </row>
    <row r="111" spans="1:10" x14ac:dyDescent="0.25">
      <c r="A111" s="2" t="s">
        <v>174</v>
      </c>
      <c r="B111" s="2" t="s">
        <v>180</v>
      </c>
      <c r="C111" s="2">
        <v>2014</v>
      </c>
      <c r="D111" s="2">
        <v>2</v>
      </c>
      <c r="E111" s="2">
        <v>11</v>
      </c>
      <c r="F111" s="2">
        <v>55</v>
      </c>
      <c r="G11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1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11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111" s="10">
        <f>MAX(Y_2014[[#This Row],[sub index SO2]:[sub index PM10]])</f>
        <v>68.589743589743591</v>
      </c>
    </row>
    <row r="112" spans="1:10" x14ac:dyDescent="0.25">
      <c r="A112" s="2" t="s">
        <v>174</v>
      </c>
      <c r="B112" s="2" t="s">
        <v>181</v>
      </c>
      <c r="C112" s="2">
        <v>2014</v>
      </c>
      <c r="D112" s="2">
        <v>2</v>
      </c>
      <c r="E112" s="2">
        <v>5</v>
      </c>
      <c r="F112" s="2">
        <v>36</v>
      </c>
      <c r="G11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1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1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45</v>
      </c>
      <c r="J112" s="10">
        <f>MAX(Y_2014[[#This Row],[sub index SO2]:[sub index PM10]])</f>
        <v>45</v>
      </c>
    </row>
    <row r="113" spans="1:10" x14ac:dyDescent="0.25">
      <c r="A113" s="2" t="s">
        <v>174</v>
      </c>
      <c r="B113" s="2" t="s">
        <v>182</v>
      </c>
      <c r="C113" s="2">
        <v>2014</v>
      </c>
      <c r="D113" s="2">
        <v>2</v>
      </c>
      <c r="E113" s="2">
        <v>21</v>
      </c>
      <c r="F113" s="2">
        <v>160</v>
      </c>
      <c r="G11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1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11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180</v>
      </c>
      <c r="J113" s="10">
        <f>MAX(Y_2014[[#This Row],[sub index SO2]:[sub index PM10]])</f>
        <v>180</v>
      </c>
    </row>
    <row r="114" spans="1:10" x14ac:dyDescent="0.25">
      <c r="A114" s="2" t="s">
        <v>174</v>
      </c>
      <c r="B114" s="2" t="s">
        <v>183</v>
      </c>
      <c r="C114" s="2">
        <v>2014</v>
      </c>
      <c r="D114" s="2">
        <v>15</v>
      </c>
      <c r="E114" s="2">
        <v>21</v>
      </c>
      <c r="F114" s="2">
        <v>93</v>
      </c>
      <c r="G11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11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11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113</v>
      </c>
      <c r="J114" s="10">
        <f>MAX(Y_2014[[#This Row],[sub index SO2]:[sub index PM10]])</f>
        <v>113</v>
      </c>
    </row>
    <row r="115" spans="1:10" x14ac:dyDescent="0.25">
      <c r="A115" s="2" t="s">
        <v>174</v>
      </c>
      <c r="B115" s="2" t="s">
        <v>184</v>
      </c>
      <c r="C115" s="2">
        <v>2014</v>
      </c>
      <c r="D115" s="2">
        <v>11</v>
      </c>
      <c r="E115" s="2">
        <v>17</v>
      </c>
      <c r="F115" s="2">
        <v>144</v>
      </c>
      <c r="G11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1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21.25</v>
      </c>
      <c r="I11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164</v>
      </c>
      <c r="J115" s="10">
        <f>MAX(Y_2014[[#This Row],[sub index SO2]:[sub index PM10]])</f>
        <v>164</v>
      </c>
    </row>
    <row r="116" spans="1:10" x14ac:dyDescent="0.25">
      <c r="A116" s="2" t="s">
        <v>174</v>
      </c>
      <c r="B116" s="2" t="s">
        <v>185</v>
      </c>
      <c r="C116" s="2">
        <v>2014</v>
      </c>
      <c r="D116" s="2">
        <v>11</v>
      </c>
      <c r="E116" s="2">
        <v>20</v>
      </c>
      <c r="F116" s="2">
        <v>143</v>
      </c>
      <c r="G11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1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11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163</v>
      </c>
      <c r="J116" s="10">
        <f>MAX(Y_2014[[#This Row],[sub index SO2]:[sub index PM10]])</f>
        <v>163</v>
      </c>
    </row>
    <row r="117" spans="1:10" x14ac:dyDescent="0.25">
      <c r="A117" s="2" t="s">
        <v>186</v>
      </c>
      <c r="B117" s="2" t="s">
        <v>187</v>
      </c>
      <c r="C117" s="2">
        <v>2014</v>
      </c>
      <c r="D117" s="2">
        <v>2</v>
      </c>
      <c r="E117" s="2">
        <v>23</v>
      </c>
      <c r="F117" s="2">
        <v>73</v>
      </c>
      <c r="G11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1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11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91.205128205128204</v>
      </c>
      <c r="J117" s="10">
        <f>MAX(Y_2014[[#This Row],[sub index SO2]:[sub index PM10]])</f>
        <v>91.205128205128204</v>
      </c>
    </row>
    <row r="118" spans="1:10" x14ac:dyDescent="0.25">
      <c r="A118" s="2" t="s">
        <v>186</v>
      </c>
      <c r="B118" s="2" t="s">
        <v>189</v>
      </c>
      <c r="C118" s="2">
        <v>2014</v>
      </c>
      <c r="D118" s="2">
        <v>21</v>
      </c>
      <c r="E118" s="2">
        <v>23</v>
      </c>
      <c r="F118" s="2">
        <v>70</v>
      </c>
      <c r="G11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26.25</v>
      </c>
      <c r="H11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11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87.435897435897431</v>
      </c>
      <c r="J118" s="10">
        <f>MAX(Y_2014[[#This Row],[sub index SO2]:[sub index PM10]])</f>
        <v>87.435897435897431</v>
      </c>
    </row>
    <row r="119" spans="1:10" x14ac:dyDescent="0.25">
      <c r="A119" s="2" t="s">
        <v>186</v>
      </c>
      <c r="B119" s="2" t="s">
        <v>191</v>
      </c>
      <c r="C119" s="2">
        <v>2014</v>
      </c>
      <c r="D119" s="2">
        <v>2</v>
      </c>
      <c r="E119" s="2">
        <v>15</v>
      </c>
      <c r="F119" s="2">
        <v>161</v>
      </c>
      <c r="G11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1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18.75</v>
      </c>
      <c r="I11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181</v>
      </c>
      <c r="J119" s="10">
        <f>MAX(Y_2014[[#This Row],[sub index SO2]:[sub index PM10]])</f>
        <v>181</v>
      </c>
    </row>
    <row r="120" spans="1:10" x14ac:dyDescent="0.25">
      <c r="A120" s="2" t="s">
        <v>186</v>
      </c>
      <c r="B120" s="2" t="s">
        <v>193</v>
      </c>
      <c r="C120" s="2">
        <v>2014</v>
      </c>
      <c r="D120" s="2">
        <v>3</v>
      </c>
      <c r="E120" s="2">
        <v>7</v>
      </c>
      <c r="F120" s="2">
        <v>163</v>
      </c>
      <c r="G12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12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12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183</v>
      </c>
      <c r="J120" s="10">
        <f>MAX(Y_2014[[#This Row],[sub index SO2]:[sub index PM10]])</f>
        <v>183</v>
      </c>
    </row>
    <row r="121" spans="1:10" x14ac:dyDescent="0.25">
      <c r="A121" s="2" t="s">
        <v>186</v>
      </c>
      <c r="B121" s="2" t="s">
        <v>195</v>
      </c>
      <c r="C121" s="2">
        <v>2014</v>
      </c>
      <c r="D121" s="2">
        <v>0</v>
      </c>
      <c r="E121" s="2">
        <v>0</v>
      </c>
      <c r="F121" s="2">
        <v>0</v>
      </c>
      <c r="G12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2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2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21" s="10">
        <f>MAX(Y_2014[[#This Row],[sub index SO2]:[sub index PM10]])</f>
        <v>0</v>
      </c>
    </row>
    <row r="122" spans="1:10" x14ac:dyDescent="0.25">
      <c r="A122" s="2" t="s">
        <v>186</v>
      </c>
      <c r="B122" s="2" t="s">
        <v>196</v>
      </c>
      <c r="C122" s="2">
        <v>2014</v>
      </c>
      <c r="D122" s="2">
        <v>13</v>
      </c>
      <c r="E122" s="2">
        <v>14</v>
      </c>
      <c r="F122" s="2">
        <v>97</v>
      </c>
      <c r="G12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12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12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117</v>
      </c>
      <c r="J122" s="10">
        <f>MAX(Y_2014[[#This Row],[sub index SO2]:[sub index PM10]])</f>
        <v>117</v>
      </c>
    </row>
    <row r="123" spans="1:10" x14ac:dyDescent="0.25">
      <c r="A123" s="2" t="s">
        <v>186</v>
      </c>
      <c r="B123" s="2" t="s">
        <v>197</v>
      </c>
      <c r="C123" s="2">
        <v>2014</v>
      </c>
      <c r="D123" s="2">
        <v>0</v>
      </c>
      <c r="E123" s="2">
        <v>0</v>
      </c>
      <c r="F123" s="2">
        <v>0</v>
      </c>
      <c r="G12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2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2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23" s="10">
        <f>MAX(Y_2014[[#This Row],[sub index SO2]:[sub index PM10]])</f>
        <v>0</v>
      </c>
    </row>
    <row r="124" spans="1:10" x14ac:dyDescent="0.25">
      <c r="A124" s="2" t="s">
        <v>186</v>
      </c>
      <c r="B124" s="2" t="s">
        <v>199</v>
      </c>
      <c r="C124" s="2">
        <v>2014</v>
      </c>
      <c r="D124" s="2">
        <v>0</v>
      </c>
      <c r="E124" s="2">
        <v>0</v>
      </c>
      <c r="F124" s="2">
        <v>0</v>
      </c>
      <c r="G12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2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2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24" s="10">
        <f>MAX(Y_2014[[#This Row],[sub index SO2]:[sub index PM10]])</f>
        <v>0</v>
      </c>
    </row>
    <row r="125" spans="1:10" x14ac:dyDescent="0.25">
      <c r="A125" s="2" t="s">
        <v>186</v>
      </c>
      <c r="B125" s="2" t="s">
        <v>200</v>
      </c>
      <c r="C125" s="2">
        <v>2014</v>
      </c>
      <c r="D125" s="2">
        <v>0</v>
      </c>
      <c r="E125" s="2">
        <v>0</v>
      </c>
      <c r="F125" s="2">
        <v>0</v>
      </c>
      <c r="G12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2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2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25" s="10">
        <f>MAX(Y_2014[[#This Row],[sub index SO2]:[sub index PM10]])</f>
        <v>0</v>
      </c>
    </row>
    <row r="126" spans="1:10" x14ac:dyDescent="0.25">
      <c r="A126" s="2" t="s">
        <v>186</v>
      </c>
      <c r="B126" s="2" t="s">
        <v>201</v>
      </c>
      <c r="C126" s="2">
        <v>2014</v>
      </c>
      <c r="D126" s="2">
        <v>8</v>
      </c>
      <c r="E126" s="2">
        <v>9</v>
      </c>
      <c r="F126" s="2">
        <v>135</v>
      </c>
      <c r="G12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12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11.25</v>
      </c>
      <c r="I12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155</v>
      </c>
      <c r="J126" s="10">
        <f>MAX(Y_2014[[#This Row],[sub index SO2]:[sub index PM10]])</f>
        <v>155</v>
      </c>
    </row>
    <row r="127" spans="1:10" x14ac:dyDescent="0.25">
      <c r="A127" s="2" t="s">
        <v>186</v>
      </c>
      <c r="B127" s="2" t="s">
        <v>202</v>
      </c>
      <c r="C127" s="2">
        <v>2014</v>
      </c>
      <c r="D127" s="2">
        <v>12</v>
      </c>
      <c r="E127" s="2">
        <v>13</v>
      </c>
      <c r="F127" s="2">
        <v>107</v>
      </c>
      <c r="G12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12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12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127</v>
      </c>
      <c r="J127" s="10">
        <f>MAX(Y_2014[[#This Row],[sub index SO2]:[sub index PM10]])</f>
        <v>127</v>
      </c>
    </row>
    <row r="128" spans="1:10" x14ac:dyDescent="0.25">
      <c r="A128" s="2" t="s">
        <v>186</v>
      </c>
      <c r="B128" s="2" t="s">
        <v>203</v>
      </c>
      <c r="C128" s="2">
        <v>2014</v>
      </c>
      <c r="D128" s="2">
        <v>12</v>
      </c>
      <c r="E128" s="2">
        <v>39</v>
      </c>
      <c r="F128" s="2">
        <v>85</v>
      </c>
      <c r="G12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12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48.75</v>
      </c>
      <c r="I12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105</v>
      </c>
      <c r="J128" s="10">
        <f>MAX(Y_2014[[#This Row],[sub index SO2]:[sub index PM10]])</f>
        <v>105</v>
      </c>
    </row>
    <row r="129" spans="1:10" x14ac:dyDescent="0.25">
      <c r="A129" s="2" t="s">
        <v>186</v>
      </c>
      <c r="B129" s="2" t="s">
        <v>204</v>
      </c>
      <c r="C129" s="2">
        <v>2014</v>
      </c>
      <c r="D129" s="2">
        <v>0</v>
      </c>
      <c r="E129" s="2">
        <v>0</v>
      </c>
      <c r="F129" s="2">
        <v>0</v>
      </c>
      <c r="G12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2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2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29" s="10">
        <f>MAX(Y_2014[[#This Row],[sub index SO2]:[sub index PM10]])</f>
        <v>0</v>
      </c>
    </row>
    <row r="130" spans="1:10" x14ac:dyDescent="0.25">
      <c r="A130" s="2" t="s">
        <v>205</v>
      </c>
      <c r="B130" s="2" t="s">
        <v>206</v>
      </c>
      <c r="C130" s="2">
        <v>2014</v>
      </c>
      <c r="D130" s="2">
        <v>40</v>
      </c>
      <c r="E130" s="2">
        <v>58</v>
      </c>
      <c r="F130" s="2">
        <v>122</v>
      </c>
      <c r="G13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50</v>
      </c>
      <c r="H13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72.358974358974365</v>
      </c>
      <c r="I13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142</v>
      </c>
      <c r="J130" s="10">
        <f>MAX(Y_2014[[#This Row],[sub index SO2]:[sub index PM10]])</f>
        <v>142</v>
      </c>
    </row>
    <row r="131" spans="1:10" x14ac:dyDescent="0.25">
      <c r="A131" s="2" t="s">
        <v>205</v>
      </c>
      <c r="B131" s="2" t="s">
        <v>208</v>
      </c>
      <c r="C131" s="2">
        <v>2014</v>
      </c>
      <c r="D131" s="2">
        <v>9</v>
      </c>
      <c r="E131" s="2">
        <v>28</v>
      </c>
      <c r="F131" s="2">
        <v>129</v>
      </c>
      <c r="G13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13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35</v>
      </c>
      <c r="I13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149</v>
      </c>
      <c r="J131" s="10">
        <f>MAX(Y_2014[[#This Row],[sub index SO2]:[sub index PM10]])</f>
        <v>149</v>
      </c>
    </row>
    <row r="132" spans="1:10" x14ac:dyDescent="0.25">
      <c r="A132" s="2" t="s">
        <v>205</v>
      </c>
      <c r="B132" s="2" t="s">
        <v>210</v>
      </c>
      <c r="C132" s="2">
        <v>2014</v>
      </c>
      <c r="D132" s="2">
        <v>40</v>
      </c>
      <c r="E132" s="2">
        <v>77</v>
      </c>
      <c r="F132" s="2">
        <v>141</v>
      </c>
      <c r="G13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50</v>
      </c>
      <c r="H13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96.230769230769226</v>
      </c>
      <c r="I13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161</v>
      </c>
      <c r="J132" s="10">
        <f>MAX(Y_2014[[#This Row],[sub index SO2]:[sub index PM10]])</f>
        <v>161</v>
      </c>
    </row>
    <row r="133" spans="1:10" x14ac:dyDescent="0.25">
      <c r="A133" s="2" t="s">
        <v>205</v>
      </c>
      <c r="B133" s="2" t="s">
        <v>212</v>
      </c>
      <c r="C133" s="2">
        <v>2014</v>
      </c>
      <c r="D133" s="2">
        <v>10</v>
      </c>
      <c r="E133" s="2">
        <v>30</v>
      </c>
      <c r="F133" s="2">
        <v>137</v>
      </c>
      <c r="G13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13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37.5</v>
      </c>
      <c r="I13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157</v>
      </c>
      <c r="J133" s="10">
        <f>MAX(Y_2014[[#This Row],[sub index SO2]:[sub index PM10]])</f>
        <v>157</v>
      </c>
    </row>
    <row r="134" spans="1:10" x14ac:dyDescent="0.25">
      <c r="A134" s="2" t="s">
        <v>205</v>
      </c>
      <c r="B134" s="2" t="s">
        <v>214</v>
      </c>
      <c r="C134" s="2">
        <v>2014</v>
      </c>
      <c r="D134" s="2">
        <v>21</v>
      </c>
      <c r="E134" s="2">
        <v>37</v>
      </c>
      <c r="F134" s="2">
        <v>100</v>
      </c>
      <c r="G13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26.25</v>
      </c>
      <c r="H13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46.25</v>
      </c>
      <c r="I13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120</v>
      </c>
      <c r="J134" s="10">
        <f>MAX(Y_2014[[#This Row],[sub index SO2]:[sub index PM10]])</f>
        <v>120</v>
      </c>
    </row>
    <row r="135" spans="1:10" x14ac:dyDescent="0.25">
      <c r="A135" s="2" t="s">
        <v>205</v>
      </c>
      <c r="B135" s="2" t="s">
        <v>215</v>
      </c>
      <c r="C135" s="2">
        <v>2014</v>
      </c>
      <c r="D135" s="2">
        <v>6</v>
      </c>
      <c r="E135" s="2">
        <v>16</v>
      </c>
      <c r="F135" s="2">
        <v>90</v>
      </c>
      <c r="G13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3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20</v>
      </c>
      <c r="I13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110</v>
      </c>
      <c r="J135" s="10">
        <f>MAX(Y_2014[[#This Row],[sub index SO2]:[sub index PM10]])</f>
        <v>110</v>
      </c>
    </row>
    <row r="136" spans="1:10" x14ac:dyDescent="0.25">
      <c r="A136" s="2" t="s">
        <v>205</v>
      </c>
      <c r="B136" s="2" t="s">
        <v>216</v>
      </c>
      <c r="C136" s="2">
        <v>2014</v>
      </c>
      <c r="D136" s="2">
        <v>11</v>
      </c>
      <c r="E136" s="2">
        <v>11</v>
      </c>
      <c r="F136" s="2">
        <v>112</v>
      </c>
      <c r="G13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3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13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132</v>
      </c>
      <c r="J136" s="10">
        <f>MAX(Y_2014[[#This Row],[sub index SO2]:[sub index PM10]])</f>
        <v>132</v>
      </c>
    </row>
    <row r="137" spans="1:10" x14ac:dyDescent="0.25">
      <c r="A137" s="2" t="s">
        <v>205</v>
      </c>
      <c r="B137" s="2" t="s">
        <v>218</v>
      </c>
      <c r="C137" s="2">
        <v>2014</v>
      </c>
      <c r="D137" s="2">
        <v>0</v>
      </c>
      <c r="E137" s="2">
        <v>0</v>
      </c>
      <c r="F137" s="2">
        <v>0</v>
      </c>
      <c r="G13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3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3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37" s="10">
        <f>MAX(Y_2014[[#This Row],[sub index SO2]:[sub index PM10]])</f>
        <v>0</v>
      </c>
    </row>
    <row r="138" spans="1:10" x14ac:dyDescent="0.25">
      <c r="A138" s="2" t="s">
        <v>205</v>
      </c>
      <c r="B138" s="2" t="s">
        <v>220</v>
      </c>
      <c r="C138" s="2">
        <v>2014</v>
      </c>
      <c r="D138" s="2">
        <v>4</v>
      </c>
      <c r="E138" s="2">
        <v>20</v>
      </c>
      <c r="F138" s="2">
        <v>96</v>
      </c>
      <c r="G13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3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13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116</v>
      </c>
      <c r="J138" s="10">
        <f>MAX(Y_2014[[#This Row],[sub index SO2]:[sub index PM10]])</f>
        <v>116</v>
      </c>
    </row>
    <row r="139" spans="1:10" x14ac:dyDescent="0.25">
      <c r="A139" s="2" t="s">
        <v>205</v>
      </c>
      <c r="B139" s="2" t="s">
        <v>221</v>
      </c>
      <c r="C139" s="2">
        <v>2014</v>
      </c>
      <c r="D139" s="2">
        <v>11</v>
      </c>
      <c r="E139" s="2">
        <v>25</v>
      </c>
      <c r="F139" s="2">
        <v>103</v>
      </c>
      <c r="G13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3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31.25</v>
      </c>
      <c r="I13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123</v>
      </c>
      <c r="J139" s="10">
        <f>MAX(Y_2014[[#This Row],[sub index SO2]:[sub index PM10]])</f>
        <v>123</v>
      </c>
    </row>
    <row r="140" spans="1:10" x14ac:dyDescent="0.25">
      <c r="A140" s="2" t="s">
        <v>205</v>
      </c>
      <c r="B140" s="2" t="s">
        <v>222</v>
      </c>
      <c r="C140" s="2">
        <v>2014</v>
      </c>
      <c r="D140" s="2">
        <v>47</v>
      </c>
      <c r="E140" s="2">
        <v>45</v>
      </c>
      <c r="F140" s="2">
        <v>109</v>
      </c>
      <c r="G14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58.53846153846154</v>
      </c>
      <c r="H14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56.025641025641022</v>
      </c>
      <c r="I14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129</v>
      </c>
      <c r="J140" s="10">
        <f>MAX(Y_2014[[#This Row],[sub index SO2]:[sub index PM10]])</f>
        <v>129</v>
      </c>
    </row>
    <row r="141" spans="1:10" x14ac:dyDescent="0.25">
      <c r="A141" s="2" t="s">
        <v>205</v>
      </c>
      <c r="B141" s="2" t="s">
        <v>223</v>
      </c>
      <c r="C141" s="2">
        <v>2014</v>
      </c>
      <c r="D141" s="2">
        <v>25</v>
      </c>
      <c r="E141" s="2">
        <v>26</v>
      </c>
      <c r="F141" s="2">
        <v>72</v>
      </c>
      <c r="G14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31.25</v>
      </c>
      <c r="H14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14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89.948717948717956</v>
      </c>
      <c r="J141" s="10">
        <f>MAX(Y_2014[[#This Row],[sub index SO2]:[sub index PM10]])</f>
        <v>89.948717948717956</v>
      </c>
    </row>
    <row r="142" spans="1:10" x14ac:dyDescent="0.25">
      <c r="A142" s="2" t="s">
        <v>205</v>
      </c>
      <c r="B142" s="2" t="s">
        <v>225</v>
      </c>
      <c r="C142" s="2">
        <v>2014</v>
      </c>
      <c r="D142" s="2">
        <v>18</v>
      </c>
      <c r="E142" s="2">
        <v>40</v>
      </c>
      <c r="F142" s="2">
        <v>151</v>
      </c>
      <c r="G14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22.5</v>
      </c>
      <c r="H14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50</v>
      </c>
      <c r="I14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171</v>
      </c>
      <c r="J142" s="10">
        <f>MAX(Y_2014[[#This Row],[sub index SO2]:[sub index PM10]])</f>
        <v>171</v>
      </c>
    </row>
    <row r="143" spans="1:10" x14ac:dyDescent="0.25">
      <c r="A143" s="2" t="s">
        <v>205</v>
      </c>
      <c r="B143" s="2" t="s">
        <v>227</v>
      </c>
      <c r="C143" s="2">
        <v>2014</v>
      </c>
      <c r="D143" s="2">
        <v>22</v>
      </c>
      <c r="E143" s="2">
        <v>41</v>
      </c>
      <c r="F143" s="2">
        <v>93</v>
      </c>
      <c r="G14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27.5</v>
      </c>
      <c r="H14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51</v>
      </c>
      <c r="I14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113</v>
      </c>
      <c r="J143" s="10">
        <f>MAX(Y_2014[[#This Row],[sub index SO2]:[sub index PM10]])</f>
        <v>113</v>
      </c>
    </row>
    <row r="144" spans="1:10" x14ac:dyDescent="0.25">
      <c r="A144" s="2" t="s">
        <v>205</v>
      </c>
      <c r="B144" s="2" t="s">
        <v>228</v>
      </c>
      <c r="C144" s="2">
        <v>2014</v>
      </c>
      <c r="D144" s="2">
        <v>23</v>
      </c>
      <c r="E144" s="2">
        <v>45</v>
      </c>
      <c r="F144" s="2">
        <v>92</v>
      </c>
      <c r="G14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28.75</v>
      </c>
      <c r="H14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56.025641025641022</v>
      </c>
      <c r="I14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112</v>
      </c>
      <c r="J144" s="10">
        <f>MAX(Y_2014[[#This Row],[sub index SO2]:[sub index PM10]])</f>
        <v>112</v>
      </c>
    </row>
    <row r="145" spans="1:10" x14ac:dyDescent="0.25">
      <c r="A145" s="2" t="s">
        <v>205</v>
      </c>
      <c r="B145" s="2" t="s">
        <v>229</v>
      </c>
      <c r="C145" s="2">
        <v>2014</v>
      </c>
      <c r="D145" s="2">
        <v>0</v>
      </c>
      <c r="E145" s="2">
        <v>0</v>
      </c>
      <c r="F145" s="2">
        <v>0</v>
      </c>
      <c r="G14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4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4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45" s="10">
        <f>MAX(Y_2014[[#This Row],[sub index SO2]:[sub index PM10]])</f>
        <v>0</v>
      </c>
    </row>
    <row r="146" spans="1:10" x14ac:dyDescent="0.25">
      <c r="A146" s="2" t="s">
        <v>205</v>
      </c>
      <c r="B146" s="2" t="s">
        <v>230</v>
      </c>
      <c r="C146" s="2">
        <v>2014</v>
      </c>
      <c r="D146" s="2">
        <v>12</v>
      </c>
      <c r="E146" s="2">
        <v>45</v>
      </c>
      <c r="F146" s="2">
        <v>100</v>
      </c>
      <c r="G14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14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56.025641025641022</v>
      </c>
      <c r="I14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120</v>
      </c>
      <c r="J146" s="10">
        <f>MAX(Y_2014[[#This Row],[sub index SO2]:[sub index PM10]])</f>
        <v>120</v>
      </c>
    </row>
    <row r="147" spans="1:10" x14ac:dyDescent="0.25">
      <c r="A147" s="2" t="s">
        <v>205</v>
      </c>
      <c r="B147" s="2" t="s">
        <v>232</v>
      </c>
      <c r="C147" s="2">
        <v>2014</v>
      </c>
      <c r="D147" s="2">
        <v>15</v>
      </c>
      <c r="E147" s="2">
        <v>34</v>
      </c>
      <c r="F147" s="2">
        <v>76</v>
      </c>
      <c r="G14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14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42.5</v>
      </c>
      <c r="I14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94.974358974358978</v>
      </c>
      <c r="J147" s="10">
        <f>MAX(Y_2014[[#This Row],[sub index SO2]:[sub index PM10]])</f>
        <v>94.974358974358978</v>
      </c>
    </row>
    <row r="148" spans="1:10" x14ac:dyDescent="0.25">
      <c r="A148" s="2" t="s">
        <v>205</v>
      </c>
      <c r="B148" s="2" t="s">
        <v>233</v>
      </c>
      <c r="C148" s="2">
        <v>2014</v>
      </c>
      <c r="D148" s="2">
        <v>0</v>
      </c>
      <c r="E148" s="2">
        <v>0</v>
      </c>
      <c r="F148" s="2">
        <v>0</v>
      </c>
      <c r="G14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4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4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48" s="10">
        <f>MAX(Y_2014[[#This Row],[sub index SO2]:[sub index PM10]])</f>
        <v>0</v>
      </c>
    </row>
    <row r="149" spans="1:10" x14ac:dyDescent="0.25">
      <c r="A149" s="2" t="s">
        <v>205</v>
      </c>
      <c r="B149" s="2" t="s">
        <v>236</v>
      </c>
      <c r="C149" s="2">
        <v>2014</v>
      </c>
      <c r="D149" s="2">
        <v>18</v>
      </c>
      <c r="E149" s="2">
        <v>60</v>
      </c>
      <c r="F149" s="2">
        <v>109</v>
      </c>
      <c r="G14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22.5</v>
      </c>
      <c r="H14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74.871794871794876</v>
      </c>
      <c r="I14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129</v>
      </c>
      <c r="J149" s="10">
        <f>MAX(Y_2014[[#This Row],[sub index SO2]:[sub index PM10]])</f>
        <v>129</v>
      </c>
    </row>
    <row r="150" spans="1:10" x14ac:dyDescent="0.25">
      <c r="A150" s="2" t="s">
        <v>205</v>
      </c>
      <c r="B150" s="2" t="s">
        <v>238</v>
      </c>
      <c r="C150" s="2">
        <v>2014</v>
      </c>
      <c r="D150" s="2">
        <v>34</v>
      </c>
      <c r="E150" s="2">
        <v>56</v>
      </c>
      <c r="F150" s="2">
        <v>107</v>
      </c>
      <c r="G15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42.5</v>
      </c>
      <c r="H15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69.84615384615384</v>
      </c>
      <c r="I15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127</v>
      </c>
      <c r="J150" s="10">
        <f>MAX(Y_2014[[#This Row],[sub index SO2]:[sub index PM10]])</f>
        <v>127</v>
      </c>
    </row>
    <row r="151" spans="1:10" x14ac:dyDescent="0.25">
      <c r="A151" s="2" t="s">
        <v>205</v>
      </c>
      <c r="B151" s="2" t="s">
        <v>239</v>
      </c>
      <c r="C151" s="2">
        <v>2014</v>
      </c>
      <c r="D151" s="2">
        <v>0</v>
      </c>
      <c r="E151" s="2">
        <v>0</v>
      </c>
      <c r="F151" s="2">
        <v>0</v>
      </c>
      <c r="G15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5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5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51" s="10">
        <f>MAX(Y_2014[[#This Row],[sub index SO2]:[sub index PM10]])</f>
        <v>0</v>
      </c>
    </row>
    <row r="152" spans="1:10" x14ac:dyDescent="0.25">
      <c r="A152" s="2" t="s">
        <v>205</v>
      </c>
      <c r="B152" s="2" t="s">
        <v>240</v>
      </c>
      <c r="C152" s="2">
        <v>2014</v>
      </c>
      <c r="D152" s="2">
        <v>26</v>
      </c>
      <c r="E152" s="2">
        <v>20</v>
      </c>
      <c r="F152" s="2">
        <v>136</v>
      </c>
      <c r="G15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32.5</v>
      </c>
      <c r="H15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15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156</v>
      </c>
      <c r="J152" s="10">
        <f>MAX(Y_2014[[#This Row],[sub index SO2]:[sub index PM10]])</f>
        <v>156</v>
      </c>
    </row>
    <row r="153" spans="1:10" x14ac:dyDescent="0.25">
      <c r="A153" s="2" t="s">
        <v>205</v>
      </c>
      <c r="B153" s="2" t="s">
        <v>241</v>
      </c>
      <c r="C153" s="2">
        <v>2014</v>
      </c>
      <c r="D153" s="2">
        <v>2</v>
      </c>
      <c r="E153" s="2">
        <v>12</v>
      </c>
      <c r="F153" s="2">
        <v>44</v>
      </c>
      <c r="G15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5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54.769230769230766</v>
      </c>
      <c r="J153" s="10">
        <f>MAX(Y_2014[[#This Row],[sub index SO2]:[sub index PM10]])</f>
        <v>54.769230769230766</v>
      </c>
    </row>
    <row r="154" spans="1:10" x14ac:dyDescent="0.25">
      <c r="A154" s="2" t="s">
        <v>205</v>
      </c>
      <c r="B154" s="2" t="s">
        <v>242</v>
      </c>
      <c r="C154" s="2">
        <v>2014</v>
      </c>
      <c r="D154" s="2">
        <v>2</v>
      </c>
      <c r="E154" s="2">
        <v>5</v>
      </c>
      <c r="F154" s="2">
        <v>42</v>
      </c>
      <c r="G15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5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52.256410256410255</v>
      </c>
      <c r="J154" s="10">
        <f>MAX(Y_2014[[#This Row],[sub index SO2]:[sub index PM10]])</f>
        <v>52.256410256410255</v>
      </c>
    </row>
    <row r="155" spans="1:10" x14ac:dyDescent="0.25">
      <c r="A155" s="2" t="s">
        <v>244</v>
      </c>
      <c r="B155" s="2" t="s">
        <v>245</v>
      </c>
      <c r="C155" s="2">
        <v>2014</v>
      </c>
      <c r="D155" s="2">
        <v>2</v>
      </c>
      <c r="E155" s="2">
        <v>10</v>
      </c>
      <c r="F155" s="2">
        <v>28</v>
      </c>
      <c r="G15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15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35</v>
      </c>
      <c r="J155" s="10">
        <f>MAX(Y_2014[[#This Row],[sub index SO2]:[sub index PM10]])</f>
        <v>35</v>
      </c>
    </row>
    <row r="156" spans="1:10" x14ac:dyDescent="0.25">
      <c r="A156" s="2" t="s">
        <v>246</v>
      </c>
      <c r="B156" s="2" t="s">
        <v>247</v>
      </c>
      <c r="C156" s="2">
        <v>2014</v>
      </c>
      <c r="D156" s="2">
        <v>2</v>
      </c>
      <c r="E156" s="2">
        <v>10</v>
      </c>
      <c r="F156" s="2">
        <v>63</v>
      </c>
      <c r="G15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15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156" s="10">
        <f>MAX(Y_2014[[#This Row],[sub index SO2]:[sub index PM10]])</f>
        <v>78.641025641025635</v>
      </c>
    </row>
    <row r="157" spans="1:10" x14ac:dyDescent="0.25">
      <c r="A157" s="2" t="s">
        <v>246</v>
      </c>
      <c r="B157" s="2" t="s">
        <v>249</v>
      </c>
      <c r="C157" s="2">
        <v>2014</v>
      </c>
      <c r="D157" s="2">
        <v>2</v>
      </c>
      <c r="E157" s="2">
        <v>5</v>
      </c>
      <c r="F157" s="2">
        <v>38</v>
      </c>
      <c r="G15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5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47.5</v>
      </c>
      <c r="J157" s="10">
        <f>MAX(Y_2014[[#This Row],[sub index SO2]:[sub index PM10]])</f>
        <v>47.5</v>
      </c>
    </row>
    <row r="158" spans="1:10" x14ac:dyDescent="0.25">
      <c r="A158" s="2" t="s">
        <v>246</v>
      </c>
      <c r="B158" s="2" t="s">
        <v>250</v>
      </c>
      <c r="C158" s="2">
        <v>2014</v>
      </c>
      <c r="D158" s="2">
        <v>0</v>
      </c>
      <c r="E158" s="2">
        <v>0</v>
      </c>
      <c r="F158" s="2">
        <v>0</v>
      </c>
      <c r="G15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5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5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58" s="10">
        <f>MAX(Y_2014[[#This Row],[sub index SO2]:[sub index PM10]])</f>
        <v>0</v>
      </c>
    </row>
    <row r="159" spans="1:10" x14ac:dyDescent="0.25">
      <c r="A159" s="2" t="s">
        <v>246</v>
      </c>
      <c r="B159" s="2" t="s">
        <v>251</v>
      </c>
      <c r="C159" s="2">
        <v>2014</v>
      </c>
      <c r="D159" s="2">
        <v>2</v>
      </c>
      <c r="E159" s="2">
        <v>7</v>
      </c>
      <c r="F159" s="2">
        <v>43</v>
      </c>
      <c r="G15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5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8.75</v>
      </c>
      <c r="I15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53.512820512820511</v>
      </c>
      <c r="J159" s="10">
        <f>MAX(Y_2014[[#This Row],[sub index SO2]:[sub index PM10]])</f>
        <v>53.512820512820511</v>
      </c>
    </row>
    <row r="160" spans="1:10" x14ac:dyDescent="0.25">
      <c r="A160" s="2" t="s">
        <v>246</v>
      </c>
      <c r="B160" s="2" t="s">
        <v>252</v>
      </c>
      <c r="C160" s="2">
        <v>2014</v>
      </c>
      <c r="D160" s="2">
        <v>2</v>
      </c>
      <c r="E160" s="2">
        <v>5</v>
      </c>
      <c r="F160" s="2">
        <v>46</v>
      </c>
      <c r="G16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57.282051282051285</v>
      </c>
      <c r="J160" s="10">
        <f>MAX(Y_2014[[#This Row],[sub index SO2]:[sub index PM10]])</f>
        <v>57.282051282051285</v>
      </c>
    </row>
    <row r="161" spans="1:10" x14ac:dyDescent="0.25">
      <c r="A161" s="2" t="s">
        <v>246</v>
      </c>
      <c r="B161" s="2" t="s">
        <v>253</v>
      </c>
      <c r="C161" s="2">
        <v>2014</v>
      </c>
      <c r="D161" s="2">
        <v>2</v>
      </c>
      <c r="E161" s="2">
        <v>5</v>
      </c>
      <c r="F161" s="2">
        <v>36</v>
      </c>
      <c r="G16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45</v>
      </c>
      <c r="J161" s="10">
        <f>MAX(Y_2014[[#This Row],[sub index SO2]:[sub index PM10]])</f>
        <v>45</v>
      </c>
    </row>
    <row r="162" spans="1:10" x14ac:dyDescent="0.25">
      <c r="A162" s="2" t="s">
        <v>246</v>
      </c>
      <c r="B162" s="2" t="s">
        <v>254</v>
      </c>
      <c r="C162" s="2">
        <v>2014</v>
      </c>
      <c r="D162" s="2">
        <v>2</v>
      </c>
      <c r="E162" s="2">
        <v>5</v>
      </c>
      <c r="F162" s="2">
        <v>48</v>
      </c>
      <c r="G16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59.794871794871796</v>
      </c>
      <c r="J162" s="10">
        <f>MAX(Y_2014[[#This Row],[sub index SO2]:[sub index PM10]])</f>
        <v>59.794871794871796</v>
      </c>
    </row>
    <row r="163" spans="1:10" x14ac:dyDescent="0.25">
      <c r="A163" s="2" t="s">
        <v>255</v>
      </c>
      <c r="B163" s="2" t="s">
        <v>256</v>
      </c>
      <c r="C163" s="2">
        <v>2014</v>
      </c>
      <c r="D163" s="2">
        <v>2</v>
      </c>
      <c r="E163" s="2">
        <v>5</v>
      </c>
      <c r="F163" s="2">
        <v>129</v>
      </c>
      <c r="G16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149</v>
      </c>
      <c r="J163" s="10">
        <f>MAX(Y_2014[[#This Row],[sub index SO2]:[sub index PM10]])</f>
        <v>149</v>
      </c>
    </row>
    <row r="164" spans="1:10" x14ac:dyDescent="0.25">
      <c r="A164" s="2" t="s">
        <v>255</v>
      </c>
      <c r="B164" s="2" t="s">
        <v>257</v>
      </c>
      <c r="C164" s="2">
        <v>2014</v>
      </c>
      <c r="D164" s="2">
        <v>2</v>
      </c>
      <c r="E164" s="2">
        <v>5</v>
      </c>
      <c r="F164" s="2">
        <v>91</v>
      </c>
      <c r="G16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6.25</v>
      </c>
      <c r="I16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111</v>
      </c>
      <c r="J164" s="10">
        <f>MAX(Y_2014[[#This Row],[sub index SO2]:[sub index PM10]])</f>
        <v>111</v>
      </c>
    </row>
    <row r="165" spans="1:10" x14ac:dyDescent="0.25">
      <c r="A165" s="2" t="s">
        <v>255</v>
      </c>
      <c r="B165" s="2" t="s">
        <v>258</v>
      </c>
      <c r="C165" s="2">
        <v>2014</v>
      </c>
      <c r="D165" s="2">
        <v>10</v>
      </c>
      <c r="E165" s="2">
        <v>23</v>
      </c>
      <c r="F165" s="2">
        <v>116</v>
      </c>
      <c r="G16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16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16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136</v>
      </c>
      <c r="J165" s="10">
        <f>MAX(Y_2014[[#This Row],[sub index SO2]:[sub index PM10]])</f>
        <v>136</v>
      </c>
    </row>
    <row r="166" spans="1:10" x14ac:dyDescent="0.25">
      <c r="A166" s="2" t="s">
        <v>255</v>
      </c>
      <c r="B166" s="2" t="s">
        <v>259</v>
      </c>
      <c r="C166" s="2">
        <v>2014</v>
      </c>
      <c r="D166" s="2">
        <v>4</v>
      </c>
      <c r="E166" s="2">
        <v>12</v>
      </c>
      <c r="F166" s="2">
        <v>87</v>
      </c>
      <c r="G16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6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6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107</v>
      </c>
      <c r="J166" s="10">
        <f>MAX(Y_2014[[#This Row],[sub index SO2]:[sub index PM10]])</f>
        <v>107</v>
      </c>
    </row>
    <row r="167" spans="1:10" x14ac:dyDescent="0.25">
      <c r="A167" s="2" t="s">
        <v>260</v>
      </c>
      <c r="B167" s="2" t="s">
        <v>261</v>
      </c>
      <c r="C167" s="2">
        <v>2014</v>
      </c>
      <c r="D167" s="2">
        <v>2</v>
      </c>
      <c r="E167" s="2">
        <v>17</v>
      </c>
      <c r="F167" s="2">
        <v>72</v>
      </c>
      <c r="G16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21.25</v>
      </c>
      <c r="I16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89.948717948717956</v>
      </c>
      <c r="J167" s="10">
        <f>MAX(Y_2014[[#This Row],[sub index SO2]:[sub index PM10]])</f>
        <v>89.948717948717956</v>
      </c>
    </row>
    <row r="168" spans="1:10" x14ac:dyDescent="0.25">
      <c r="A168" s="2" t="s">
        <v>260</v>
      </c>
      <c r="B168" s="2" t="s">
        <v>262</v>
      </c>
      <c r="C168" s="2">
        <v>2014</v>
      </c>
      <c r="D168" s="2">
        <v>2</v>
      </c>
      <c r="E168" s="2">
        <v>18</v>
      </c>
      <c r="F168" s="2">
        <v>90</v>
      </c>
      <c r="G16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22.5</v>
      </c>
      <c r="I16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110</v>
      </c>
      <c r="J168" s="10">
        <f>MAX(Y_2014[[#This Row],[sub index SO2]:[sub index PM10]])</f>
        <v>110</v>
      </c>
    </row>
    <row r="169" spans="1:10" x14ac:dyDescent="0.25">
      <c r="A169" s="2" t="s">
        <v>263</v>
      </c>
      <c r="B169" s="2" t="s">
        <v>264</v>
      </c>
      <c r="C169" s="2">
        <v>2014</v>
      </c>
      <c r="D169" s="2">
        <v>2</v>
      </c>
      <c r="E169" s="2">
        <v>30</v>
      </c>
      <c r="F169" s="2">
        <v>92</v>
      </c>
      <c r="G16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6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37.5</v>
      </c>
      <c r="I16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112</v>
      </c>
      <c r="J169" s="10">
        <f>MAX(Y_2014[[#This Row],[sub index SO2]:[sub index PM10]])</f>
        <v>112</v>
      </c>
    </row>
    <row r="170" spans="1:10" x14ac:dyDescent="0.25">
      <c r="A170" s="2" t="s">
        <v>263</v>
      </c>
      <c r="B170" s="2" t="s">
        <v>265</v>
      </c>
      <c r="C170" s="2">
        <v>2014</v>
      </c>
      <c r="D170" s="2">
        <v>11</v>
      </c>
      <c r="E170" s="2">
        <v>19</v>
      </c>
      <c r="F170" s="2">
        <v>112</v>
      </c>
      <c r="G17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7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17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132</v>
      </c>
      <c r="J170" s="10">
        <f>MAX(Y_2014[[#This Row],[sub index SO2]:[sub index PM10]])</f>
        <v>132</v>
      </c>
    </row>
    <row r="171" spans="1:10" x14ac:dyDescent="0.25">
      <c r="A171" s="2" t="s">
        <v>263</v>
      </c>
      <c r="B171" s="2" t="s">
        <v>266</v>
      </c>
      <c r="C171" s="2">
        <v>2014</v>
      </c>
      <c r="D171" s="2">
        <v>2</v>
      </c>
      <c r="E171" s="2">
        <v>10</v>
      </c>
      <c r="F171" s="2">
        <v>94</v>
      </c>
      <c r="G17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7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12.5</v>
      </c>
      <c r="I17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114</v>
      </c>
      <c r="J171" s="10">
        <f>MAX(Y_2014[[#This Row],[sub index SO2]:[sub index PM10]])</f>
        <v>114</v>
      </c>
    </row>
    <row r="172" spans="1:10" x14ac:dyDescent="0.25">
      <c r="A172" s="2" t="s">
        <v>263</v>
      </c>
      <c r="B172" s="2" t="s">
        <v>268</v>
      </c>
      <c r="C172" s="2">
        <v>2014</v>
      </c>
      <c r="D172" s="2">
        <v>2</v>
      </c>
      <c r="E172" s="2">
        <v>13</v>
      </c>
      <c r="F172" s="2">
        <v>70</v>
      </c>
      <c r="G17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7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17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87.435897435897431</v>
      </c>
      <c r="J172" s="10">
        <f>MAX(Y_2014[[#This Row],[sub index SO2]:[sub index PM10]])</f>
        <v>87.435897435897431</v>
      </c>
    </row>
    <row r="173" spans="1:10" x14ac:dyDescent="0.25">
      <c r="A173" s="2" t="s">
        <v>263</v>
      </c>
      <c r="B173" s="2" t="s">
        <v>270</v>
      </c>
      <c r="C173" s="2">
        <v>2014</v>
      </c>
      <c r="D173" s="2">
        <v>10</v>
      </c>
      <c r="E173" s="2">
        <v>11</v>
      </c>
      <c r="F173" s="2">
        <v>88</v>
      </c>
      <c r="G17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17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17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108</v>
      </c>
      <c r="J173" s="10">
        <f>MAX(Y_2014[[#This Row],[sub index SO2]:[sub index PM10]])</f>
        <v>108</v>
      </c>
    </row>
    <row r="174" spans="1:10" x14ac:dyDescent="0.25">
      <c r="A174" s="2" t="s">
        <v>263</v>
      </c>
      <c r="B174" s="2" t="s">
        <v>272</v>
      </c>
      <c r="C174" s="2">
        <v>2014</v>
      </c>
      <c r="D174" s="2">
        <v>2</v>
      </c>
      <c r="E174" s="2">
        <v>16</v>
      </c>
      <c r="F174" s="2">
        <v>67</v>
      </c>
      <c r="G17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2.5</v>
      </c>
      <c r="H17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20</v>
      </c>
      <c r="I17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83.666666666666657</v>
      </c>
      <c r="J174" s="10">
        <f>MAX(Y_2014[[#This Row],[sub index SO2]:[sub index PM10]])</f>
        <v>83.666666666666657</v>
      </c>
    </row>
    <row r="175" spans="1:10" x14ac:dyDescent="0.25">
      <c r="A175" s="2" t="s">
        <v>263</v>
      </c>
      <c r="B175" s="2" t="s">
        <v>273</v>
      </c>
      <c r="C175" s="2">
        <v>2014</v>
      </c>
      <c r="D175" s="2">
        <v>4</v>
      </c>
      <c r="E175" s="2">
        <v>20</v>
      </c>
      <c r="F175" s="2">
        <v>52</v>
      </c>
      <c r="G17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7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17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64.820512820512818</v>
      </c>
      <c r="J175" s="10">
        <f>MAX(Y_2014[[#This Row],[sub index SO2]:[sub index PM10]])</f>
        <v>64.820512820512818</v>
      </c>
    </row>
    <row r="176" spans="1:10" x14ac:dyDescent="0.25">
      <c r="A176" s="2" t="s">
        <v>263</v>
      </c>
      <c r="B176" s="2" t="s">
        <v>274</v>
      </c>
      <c r="C176" s="2">
        <v>2014</v>
      </c>
      <c r="D176" s="2">
        <v>0</v>
      </c>
      <c r="E176" s="2">
        <v>0</v>
      </c>
      <c r="F176" s="2">
        <v>0</v>
      </c>
      <c r="G17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7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7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76" s="10">
        <f>MAX(Y_2014[[#This Row],[sub index SO2]:[sub index PM10]])</f>
        <v>0</v>
      </c>
    </row>
    <row r="177" spans="1:10" x14ac:dyDescent="0.25">
      <c r="A177" s="2" t="s">
        <v>263</v>
      </c>
      <c r="B177" s="2" t="s">
        <v>275</v>
      </c>
      <c r="C177" s="2">
        <v>2014</v>
      </c>
      <c r="D177" s="2">
        <v>6</v>
      </c>
      <c r="E177" s="2">
        <v>11</v>
      </c>
      <c r="F177" s="2">
        <v>83</v>
      </c>
      <c r="G17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7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17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103</v>
      </c>
      <c r="J177" s="10">
        <f>MAX(Y_2014[[#This Row],[sub index SO2]:[sub index PM10]])</f>
        <v>103</v>
      </c>
    </row>
    <row r="178" spans="1:10" x14ac:dyDescent="0.25">
      <c r="A178" s="2" t="s">
        <v>263</v>
      </c>
      <c r="B178" s="2" t="s">
        <v>276</v>
      </c>
      <c r="C178" s="2">
        <v>2014</v>
      </c>
      <c r="D178" s="2">
        <v>3</v>
      </c>
      <c r="E178" s="2">
        <v>16</v>
      </c>
      <c r="F178" s="2">
        <v>55</v>
      </c>
      <c r="G17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3.75</v>
      </c>
      <c r="H17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20</v>
      </c>
      <c r="I17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178" s="10">
        <f>MAX(Y_2014[[#This Row],[sub index SO2]:[sub index PM10]])</f>
        <v>68.589743589743591</v>
      </c>
    </row>
    <row r="179" spans="1:10" x14ac:dyDescent="0.25">
      <c r="A179" s="2" t="s">
        <v>263</v>
      </c>
      <c r="B179" s="2" t="s">
        <v>277</v>
      </c>
      <c r="C179" s="2">
        <v>2014</v>
      </c>
      <c r="D179" s="2">
        <v>9</v>
      </c>
      <c r="E179" s="2">
        <v>24</v>
      </c>
      <c r="F179" s="2">
        <v>124</v>
      </c>
      <c r="G17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17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17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144</v>
      </c>
      <c r="J179" s="10">
        <f>MAX(Y_2014[[#This Row],[sub index SO2]:[sub index PM10]])</f>
        <v>144</v>
      </c>
    </row>
    <row r="180" spans="1:10" x14ac:dyDescent="0.25">
      <c r="A180" s="2" t="s">
        <v>263</v>
      </c>
      <c r="B180" s="2" t="s">
        <v>278</v>
      </c>
      <c r="C180" s="2">
        <v>2014</v>
      </c>
      <c r="D180" s="2">
        <v>16</v>
      </c>
      <c r="E180" s="2">
        <v>12</v>
      </c>
      <c r="F180" s="2">
        <v>35</v>
      </c>
      <c r="G18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20</v>
      </c>
      <c r="H18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8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43.75</v>
      </c>
      <c r="J180" s="10">
        <f>MAX(Y_2014[[#This Row],[sub index SO2]:[sub index PM10]])</f>
        <v>43.75</v>
      </c>
    </row>
    <row r="181" spans="1:10" x14ac:dyDescent="0.25">
      <c r="A181" s="2" t="s">
        <v>263</v>
      </c>
      <c r="B181" s="2" t="s">
        <v>279</v>
      </c>
      <c r="C181" s="2">
        <v>2014</v>
      </c>
      <c r="D181" s="2">
        <v>11</v>
      </c>
      <c r="E181" s="2">
        <v>31</v>
      </c>
      <c r="F181" s="2">
        <v>145</v>
      </c>
      <c r="G18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8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38.75</v>
      </c>
      <c r="I18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165</v>
      </c>
      <c r="J181" s="10">
        <f>MAX(Y_2014[[#This Row],[sub index SO2]:[sub index PM10]])</f>
        <v>165</v>
      </c>
    </row>
    <row r="182" spans="1:10" x14ac:dyDescent="0.25">
      <c r="A182" s="2" t="s">
        <v>263</v>
      </c>
      <c r="B182" s="2" t="s">
        <v>280</v>
      </c>
      <c r="C182" s="2">
        <v>2014</v>
      </c>
      <c r="D182" s="2">
        <v>0</v>
      </c>
      <c r="E182" s="2">
        <v>0</v>
      </c>
      <c r="F182" s="2">
        <v>0</v>
      </c>
      <c r="G18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18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18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182" s="10">
        <f>MAX(Y_2014[[#This Row],[sub index SO2]:[sub index PM10]])</f>
        <v>0</v>
      </c>
    </row>
    <row r="183" spans="1:10" x14ac:dyDescent="0.25">
      <c r="A183" s="2" t="s">
        <v>281</v>
      </c>
      <c r="B183" s="2" t="s">
        <v>281</v>
      </c>
      <c r="C183" s="2">
        <v>2014</v>
      </c>
      <c r="D183" s="2">
        <v>6</v>
      </c>
      <c r="E183" s="2">
        <v>17</v>
      </c>
      <c r="F183" s="2">
        <v>122</v>
      </c>
      <c r="G18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8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21.25</v>
      </c>
      <c r="I18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142</v>
      </c>
      <c r="J183" s="10">
        <f>MAX(Y_2014[[#This Row],[sub index SO2]:[sub index PM10]])</f>
        <v>142</v>
      </c>
    </row>
    <row r="184" spans="1:10" x14ac:dyDescent="0.25">
      <c r="A184" s="2" t="s">
        <v>281</v>
      </c>
      <c r="B184" s="2" t="s">
        <v>282</v>
      </c>
      <c r="C184" s="2">
        <v>2014</v>
      </c>
      <c r="D184" s="2">
        <v>6</v>
      </c>
      <c r="E184" s="2">
        <v>15</v>
      </c>
      <c r="F184" s="2">
        <v>113</v>
      </c>
      <c r="G18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8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18.75</v>
      </c>
      <c r="I18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133</v>
      </c>
      <c r="J184" s="10">
        <f>MAX(Y_2014[[#This Row],[sub index SO2]:[sub index PM10]])</f>
        <v>133</v>
      </c>
    </row>
    <row r="185" spans="1:10" x14ac:dyDescent="0.25">
      <c r="A185" s="2" t="s">
        <v>283</v>
      </c>
      <c r="B185" s="2" t="s">
        <v>284</v>
      </c>
      <c r="C185" s="2">
        <v>2014</v>
      </c>
      <c r="D185" s="2">
        <v>4</v>
      </c>
      <c r="E185" s="2">
        <v>12</v>
      </c>
      <c r="F185" s="2">
        <v>74</v>
      </c>
      <c r="G18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8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8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92.461538461538453</v>
      </c>
      <c r="J185" s="10">
        <f>MAX(Y_2014[[#This Row],[sub index SO2]:[sub index PM10]])</f>
        <v>92.461538461538453</v>
      </c>
    </row>
    <row r="186" spans="1:10" x14ac:dyDescent="0.25">
      <c r="A186" s="2" t="s">
        <v>283</v>
      </c>
      <c r="B186" s="2" t="s">
        <v>286</v>
      </c>
      <c r="C186" s="2">
        <v>2014</v>
      </c>
      <c r="D186" s="2">
        <v>7</v>
      </c>
      <c r="E186" s="2">
        <v>36</v>
      </c>
      <c r="F186" s="2">
        <v>135</v>
      </c>
      <c r="G18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8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45</v>
      </c>
      <c r="I18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155</v>
      </c>
      <c r="J186" s="10">
        <f>MAX(Y_2014[[#This Row],[sub index SO2]:[sub index PM10]])</f>
        <v>155</v>
      </c>
    </row>
    <row r="187" spans="1:10" x14ac:dyDescent="0.25">
      <c r="A187" s="2" t="s">
        <v>283</v>
      </c>
      <c r="B187" s="2" t="s">
        <v>287</v>
      </c>
      <c r="C187" s="2">
        <v>2014</v>
      </c>
      <c r="D187" s="2">
        <v>7</v>
      </c>
      <c r="E187" s="2">
        <v>14</v>
      </c>
      <c r="F187" s="2">
        <v>55</v>
      </c>
      <c r="G18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8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18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187" s="10">
        <f>MAX(Y_2014[[#This Row],[sub index SO2]:[sub index PM10]])</f>
        <v>68.589743589743591</v>
      </c>
    </row>
    <row r="188" spans="1:10" x14ac:dyDescent="0.25">
      <c r="A188" s="2" t="s">
        <v>283</v>
      </c>
      <c r="B188" s="2" t="s">
        <v>288</v>
      </c>
      <c r="C188" s="2">
        <v>2014</v>
      </c>
      <c r="D188" s="2">
        <v>13</v>
      </c>
      <c r="E188" s="2">
        <v>26</v>
      </c>
      <c r="F188" s="2">
        <v>144</v>
      </c>
      <c r="G18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18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18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164</v>
      </c>
      <c r="J188" s="10">
        <f>MAX(Y_2014[[#This Row],[sub index SO2]:[sub index PM10]])</f>
        <v>164</v>
      </c>
    </row>
    <row r="189" spans="1:10" x14ac:dyDescent="0.25">
      <c r="A189" s="2" t="s">
        <v>283</v>
      </c>
      <c r="B189" s="2" t="s">
        <v>289</v>
      </c>
      <c r="C189" s="2">
        <v>2014</v>
      </c>
      <c r="D189" s="2">
        <v>10</v>
      </c>
      <c r="E189" s="2">
        <v>23</v>
      </c>
      <c r="F189" s="2">
        <v>160</v>
      </c>
      <c r="G18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18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18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180</v>
      </c>
      <c r="J189" s="10">
        <f>MAX(Y_2014[[#This Row],[sub index SO2]:[sub index PM10]])</f>
        <v>180</v>
      </c>
    </row>
    <row r="190" spans="1:10" x14ac:dyDescent="0.25">
      <c r="A190" s="2" t="s">
        <v>283</v>
      </c>
      <c r="B190" s="2" t="s">
        <v>290</v>
      </c>
      <c r="C190" s="2">
        <v>2014</v>
      </c>
      <c r="D190" s="2">
        <v>10</v>
      </c>
      <c r="E190" s="2">
        <v>26</v>
      </c>
      <c r="F190" s="2">
        <v>146</v>
      </c>
      <c r="G19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19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19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166</v>
      </c>
      <c r="J190" s="10">
        <f>MAX(Y_2014[[#This Row],[sub index SO2]:[sub index PM10]])</f>
        <v>166</v>
      </c>
    </row>
    <row r="191" spans="1:10" x14ac:dyDescent="0.25">
      <c r="A191" s="2" t="s">
        <v>283</v>
      </c>
      <c r="B191" s="2" t="s">
        <v>292</v>
      </c>
      <c r="C191" s="2">
        <v>2014</v>
      </c>
      <c r="D191" s="2">
        <v>4</v>
      </c>
      <c r="E191" s="2">
        <v>12</v>
      </c>
      <c r="F191" s="2">
        <v>85</v>
      </c>
      <c r="G19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9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9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105</v>
      </c>
      <c r="J191" s="10">
        <f>MAX(Y_2014[[#This Row],[sub index SO2]:[sub index PM10]])</f>
        <v>105</v>
      </c>
    </row>
    <row r="192" spans="1:10" x14ac:dyDescent="0.25">
      <c r="A192" s="2" t="s">
        <v>283</v>
      </c>
      <c r="B192" s="2" t="s">
        <v>293</v>
      </c>
      <c r="C192" s="2">
        <v>2014</v>
      </c>
      <c r="D192" s="2">
        <v>7</v>
      </c>
      <c r="E192" s="2">
        <v>13</v>
      </c>
      <c r="F192" s="2">
        <v>68</v>
      </c>
      <c r="G19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9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16.25</v>
      </c>
      <c r="I19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84.92307692307692</v>
      </c>
      <c r="J192" s="10">
        <f>MAX(Y_2014[[#This Row],[sub index SO2]:[sub index PM10]])</f>
        <v>84.92307692307692</v>
      </c>
    </row>
    <row r="193" spans="1:10" x14ac:dyDescent="0.25">
      <c r="A193" s="2" t="s">
        <v>283</v>
      </c>
      <c r="B193" s="2" t="s">
        <v>294</v>
      </c>
      <c r="C193" s="2">
        <v>2014</v>
      </c>
      <c r="D193" s="2">
        <v>5</v>
      </c>
      <c r="E193" s="2">
        <v>14</v>
      </c>
      <c r="F193" s="2">
        <v>104</v>
      </c>
      <c r="G19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19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19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124</v>
      </c>
      <c r="J193" s="10">
        <f>MAX(Y_2014[[#This Row],[sub index SO2]:[sub index PM10]])</f>
        <v>124</v>
      </c>
    </row>
    <row r="194" spans="1:10" x14ac:dyDescent="0.25">
      <c r="A194" s="2" t="s">
        <v>283</v>
      </c>
      <c r="B194" s="2" t="s">
        <v>296</v>
      </c>
      <c r="C194" s="2">
        <v>2014</v>
      </c>
      <c r="D194" s="2">
        <v>4</v>
      </c>
      <c r="E194" s="2">
        <v>12</v>
      </c>
      <c r="F194" s="2">
        <v>88</v>
      </c>
      <c r="G19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19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19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108</v>
      </c>
      <c r="J194" s="10">
        <f>MAX(Y_2014[[#This Row],[sub index SO2]:[sub index PM10]])</f>
        <v>108</v>
      </c>
    </row>
    <row r="195" spans="1:10" x14ac:dyDescent="0.25">
      <c r="A195" s="2" t="s">
        <v>283</v>
      </c>
      <c r="B195" s="2" t="s">
        <v>298</v>
      </c>
      <c r="C195" s="2">
        <v>2014</v>
      </c>
      <c r="D195" s="2">
        <v>11</v>
      </c>
      <c r="E195" s="2">
        <v>23</v>
      </c>
      <c r="F195" s="2">
        <v>240</v>
      </c>
      <c r="G19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19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19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260</v>
      </c>
      <c r="J195" s="10">
        <f>MAX(Y_2014[[#This Row],[sub index SO2]:[sub index PM10]])</f>
        <v>260</v>
      </c>
    </row>
    <row r="196" spans="1:10" x14ac:dyDescent="0.25">
      <c r="A196" s="2" t="s">
        <v>283</v>
      </c>
      <c r="B196" s="2" t="s">
        <v>299</v>
      </c>
      <c r="C196" s="2">
        <v>2014</v>
      </c>
      <c r="D196" s="2">
        <v>7</v>
      </c>
      <c r="E196" s="2">
        <v>43</v>
      </c>
      <c r="F196" s="2">
        <v>150</v>
      </c>
      <c r="G19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9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53.512820512820511</v>
      </c>
      <c r="I19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170</v>
      </c>
      <c r="J196" s="10">
        <f>MAX(Y_2014[[#This Row],[sub index SO2]:[sub index PM10]])</f>
        <v>170</v>
      </c>
    </row>
    <row r="197" spans="1:10" x14ac:dyDescent="0.25">
      <c r="A197" s="2" t="s">
        <v>283</v>
      </c>
      <c r="B197" s="2" t="s">
        <v>301</v>
      </c>
      <c r="C197" s="2">
        <v>2014</v>
      </c>
      <c r="D197" s="2">
        <v>7</v>
      </c>
      <c r="E197" s="2">
        <v>31</v>
      </c>
      <c r="F197" s="2">
        <v>190</v>
      </c>
      <c r="G19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9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38.75</v>
      </c>
      <c r="I19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210</v>
      </c>
      <c r="J197" s="10">
        <f>MAX(Y_2014[[#This Row],[sub index SO2]:[sub index PM10]])</f>
        <v>210</v>
      </c>
    </row>
    <row r="198" spans="1:10" x14ac:dyDescent="0.25">
      <c r="A198" s="2" t="s">
        <v>283</v>
      </c>
      <c r="B198" s="2" t="s">
        <v>303</v>
      </c>
      <c r="C198" s="2">
        <v>2014</v>
      </c>
      <c r="D198" s="2">
        <v>7</v>
      </c>
      <c r="E198" s="2">
        <v>35</v>
      </c>
      <c r="F198" s="2">
        <v>127</v>
      </c>
      <c r="G19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8.75</v>
      </c>
      <c r="H19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43.75</v>
      </c>
      <c r="I19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147</v>
      </c>
      <c r="J198" s="10">
        <f>MAX(Y_2014[[#This Row],[sub index SO2]:[sub index PM10]])</f>
        <v>147</v>
      </c>
    </row>
    <row r="199" spans="1:10" x14ac:dyDescent="0.25">
      <c r="A199" s="2" t="s">
        <v>304</v>
      </c>
      <c r="B199" s="2" t="s">
        <v>305</v>
      </c>
      <c r="C199" s="2">
        <v>2014</v>
      </c>
      <c r="D199" s="2">
        <v>6</v>
      </c>
      <c r="E199" s="2">
        <v>32</v>
      </c>
      <c r="F199" s="2">
        <v>112</v>
      </c>
      <c r="G19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19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40</v>
      </c>
      <c r="I19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132</v>
      </c>
      <c r="J199" s="10">
        <f>MAX(Y_2014[[#This Row],[sub index SO2]:[sub index PM10]])</f>
        <v>132</v>
      </c>
    </row>
    <row r="200" spans="1:10" x14ac:dyDescent="0.25">
      <c r="A200" s="2" t="s">
        <v>304</v>
      </c>
      <c r="B200" s="2" t="s">
        <v>306</v>
      </c>
      <c r="C200" s="2">
        <v>2014</v>
      </c>
      <c r="D200" s="2">
        <v>0</v>
      </c>
      <c r="E200" s="2">
        <v>0</v>
      </c>
      <c r="F200" s="2">
        <v>0</v>
      </c>
      <c r="G20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0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0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00" s="10">
        <f>MAX(Y_2014[[#This Row],[sub index SO2]:[sub index PM10]])</f>
        <v>0</v>
      </c>
    </row>
    <row r="201" spans="1:10" x14ac:dyDescent="0.25">
      <c r="A201" s="2" t="s">
        <v>304</v>
      </c>
      <c r="B201" s="2" t="s">
        <v>308</v>
      </c>
      <c r="C201" s="2">
        <v>2014</v>
      </c>
      <c r="D201" s="2">
        <v>13</v>
      </c>
      <c r="E201" s="2">
        <v>22</v>
      </c>
      <c r="F201" s="2">
        <v>57</v>
      </c>
      <c r="G20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20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27.5</v>
      </c>
      <c r="I20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71.102564102564102</v>
      </c>
      <c r="J201" s="10">
        <f>MAX(Y_2014[[#This Row],[sub index SO2]:[sub index PM10]])</f>
        <v>71.102564102564102</v>
      </c>
    </row>
    <row r="202" spans="1:10" x14ac:dyDescent="0.25">
      <c r="A202" s="2" t="s">
        <v>304</v>
      </c>
      <c r="B202" s="2" t="s">
        <v>310</v>
      </c>
      <c r="C202" s="2">
        <v>2014</v>
      </c>
      <c r="D202" s="2">
        <v>5</v>
      </c>
      <c r="E202" s="2">
        <v>25</v>
      </c>
      <c r="F202" s="2">
        <v>49</v>
      </c>
      <c r="G20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0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31.25</v>
      </c>
      <c r="I20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61.051282051282051</v>
      </c>
      <c r="J202" s="10">
        <f>MAX(Y_2014[[#This Row],[sub index SO2]:[sub index PM10]])</f>
        <v>61.051282051282051</v>
      </c>
    </row>
    <row r="203" spans="1:10" x14ac:dyDescent="0.25">
      <c r="A203" s="2" t="s">
        <v>304</v>
      </c>
      <c r="B203" s="2" t="s">
        <v>312</v>
      </c>
      <c r="C203" s="2">
        <v>2014</v>
      </c>
      <c r="D203" s="2">
        <v>9</v>
      </c>
      <c r="E203" s="2">
        <v>20</v>
      </c>
      <c r="F203" s="2">
        <v>62</v>
      </c>
      <c r="G20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0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25</v>
      </c>
      <c r="I20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77.384615384615387</v>
      </c>
      <c r="J203" s="10">
        <f>MAX(Y_2014[[#This Row],[sub index SO2]:[sub index PM10]])</f>
        <v>77.384615384615387</v>
      </c>
    </row>
    <row r="204" spans="1:10" x14ac:dyDescent="0.25">
      <c r="A204" s="2" t="s">
        <v>314</v>
      </c>
      <c r="B204" s="2" t="s">
        <v>315</v>
      </c>
      <c r="C204" s="2">
        <v>2014</v>
      </c>
      <c r="D204" s="2">
        <v>13</v>
      </c>
      <c r="E204" s="2">
        <v>26</v>
      </c>
      <c r="F204" s="2">
        <v>46</v>
      </c>
      <c r="G20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20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20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57.282051282051285</v>
      </c>
      <c r="J204" s="10">
        <f>MAX(Y_2014[[#This Row],[sub index SO2]:[sub index PM10]])</f>
        <v>57.282051282051285</v>
      </c>
    </row>
    <row r="205" spans="1:10" x14ac:dyDescent="0.25">
      <c r="A205" s="2" t="s">
        <v>316</v>
      </c>
      <c r="B205" s="2" t="s">
        <v>317</v>
      </c>
      <c r="C205" s="2">
        <v>2014</v>
      </c>
      <c r="D205" s="2">
        <v>8</v>
      </c>
      <c r="E205" s="2">
        <v>23</v>
      </c>
      <c r="F205" s="2">
        <v>53</v>
      </c>
      <c r="G20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0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20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66.07692307692308</v>
      </c>
      <c r="J205" s="10">
        <f>MAX(Y_2014[[#This Row],[sub index SO2]:[sub index PM10]])</f>
        <v>66.07692307692308</v>
      </c>
    </row>
    <row r="206" spans="1:10" x14ac:dyDescent="0.25">
      <c r="A206" s="2" t="s">
        <v>316</v>
      </c>
      <c r="B206" s="2" t="s">
        <v>319</v>
      </c>
      <c r="C206" s="2">
        <v>2014</v>
      </c>
      <c r="D206" s="2">
        <v>8</v>
      </c>
      <c r="E206" s="2">
        <v>29</v>
      </c>
      <c r="F206" s="2">
        <v>63</v>
      </c>
      <c r="G20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0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36.25</v>
      </c>
      <c r="I20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206" s="10">
        <f>MAX(Y_2014[[#This Row],[sub index SO2]:[sub index PM10]])</f>
        <v>78.641025641025635</v>
      </c>
    </row>
    <row r="207" spans="1:10" x14ac:dyDescent="0.25">
      <c r="A207" s="2" t="s">
        <v>316</v>
      </c>
      <c r="B207" s="2" t="s">
        <v>320</v>
      </c>
      <c r="C207" s="2">
        <v>2014</v>
      </c>
      <c r="D207" s="2">
        <v>15</v>
      </c>
      <c r="E207" s="2">
        <v>19</v>
      </c>
      <c r="F207" s="2">
        <v>84</v>
      </c>
      <c r="G20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18.75</v>
      </c>
      <c r="H20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20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104</v>
      </c>
      <c r="J207" s="10">
        <f>MAX(Y_2014[[#This Row],[sub index SO2]:[sub index PM10]])</f>
        <v>104</v>
      </c>
    </row>
    <row r="208" spans="1:10" x14ac:dyDescent="0.25">
      <c r="A208" s="2" t="s">
        <v>316</v>
      </c>
      <c r="B208" s="2" t="s">
        <v>321</v>
      </c>
      <c r="C208" s="2">
        <v>2014</v>
      </c>
      <c r="D208" s="2">
        <v>13</v>
      </c>
      <c r="E208" s="2">
        <v>18</v>
      </c>
      <c r="F208" s="2">
        <v>83</v>
      </c>
      <c r="G20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16.25</v>
      </c>
      <c r="H20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22.5</v>
      </c>
      <c r="I20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103</v>
      </c>
      <c r="J208" s="10">
        <f>MAX(Y_2014[[#This Row],[sub index SO2]:[sub index PM10]])</f>
        <v>103</v>
      </c>
    </row>
    <row r="209" spans="1:10" x14ac:dyDescent="0.25">
      <c r="A209" s="2" t="s">
        <v>316</v>
      </c>
      <c r="B209" s="2" t="s">
        <v>322</v>
      </c>
      <c r="C209" s="2">
        <v>2014</v>
      </c>
      <c r="D209" s="2">
        <v>5</v>
      </c>
      <c r="E209" s="2">
        <v>12</v>
      </c>
      <c r="F209" s="2">
        <v>67</v>
      </c>
      <c r="G20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0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20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83.666666666666657</v>
      </c>
      <c r="J209" s="10">
        <f>MAX(Y_2014[[#This Row],[sub index SO2]:[sub index PM10]])</f>
        <v>83.666666666666657</v>
      </c>
    </row>
    <row r="210" spans="1:10" x14ac:dyDescent="0.25">
      <c r="A210" s="2" t="s">
        <v>316</v>
      </c>
      <c r="B210" s="2" t="s">
        <v>323</v>
      </c>
      <c r="C210" s="2">
        <v>2014</v>
      </c>
      <c r="D210" s="2">
        <v>5</v>
      </c>
      <c r="E210" s="2">
        <v>24</v>
      </c>
      <c r="F210" s="2">
        <v>95</v>
      </c>
      <c r="G21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21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115</v>
      </c>
      <c r="J210" s="10">
        <f>MAX(Y_2014[[#This Row],[sub index SO2]:[sub index PM10]])</f>
        <v>115</v>
      </c>
    </row>
    <row r="211" spans="1:10" x14ac:dyDescent="0.25">
      <c r="A211" s="2" t="s">
        <v>316</v>
      </c>
      <c r="B211" s="2" t="s">
        <v>324</v>
      </c>
      <c r="C211" s="2">
        <v>2014</v>
      </c>
      <c r="D211" s="2">
        <v>5</v>
      </c>
      <c r="E211" s="2">
        <v>12</v>
      </c>
      <c r="F211" s="2">
        <v>61</v>
      </c>
      <c r="G21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21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76.128205128205124</v>
      </c>
      <c r="J211" s="10">
        <f>MAX(Y_2014[[#This Row],[sub index SO2]:[sub index PM10]])</f>
        <v>76.128205128205124</v>
      </c>
    </row>
    <row r="212" spans="1:10" x14ac:dyDescent="0.25">
      <c r="A212" s="2" t="s">
        <v>316</v>
      </c>
      <c r="B212" s="2" t="s">
        <v>325</v>
      </c>
      <c r="C212" s="2">
        <v>2014</v>
      </c>
      <c r="D212" s="2">
        <v>4</v>
      </c>
      <c r="E212" s="2">
        <v>17</v>
      </c>
      <c r="F212" s="2">
        <v>66</v>
      </c>
      <c r="G21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21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21.25</v>
      </c>
      <c r="I21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82.410256410256409</v>
      </c>
      <c r="J212" s="10">
        <f>MAX(Y_2014[[#This Row],[sub index SO2]:[sub index PM10]])</f>
        <v>82.410256410256409</v>
      </c>
    </row>
    <row r="213" spans="1:10" x14ac:dyDescent="0.25">
      <c r="A213" s="2" t="s">
        <v>327</v>
      </c>
      <c r="B213" s="2" t="s">
        <v>328</v>
      </c>
      <c r="C213" s="2">
        <v>2014</v>
      </c>
      <c r="D213" s="2">
        <v>0</v>
      </c>
      <c r="E213" s="2">
        <v>0</v>
      </c>
      <c r="F213" s="2">
        <v>0</v>
      </c>
      <c r="G21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1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1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13" s="10">
        <f>MAX(Y_2014[[#This Row],[sub index SO2]:[sub index PM10]])</f>
        <v>0</v>
      </c>
    </row>
    <row r="214" spans="1:10" x14ac:dyDescent="0.25">
      <c r="A214" s="2" t="s">
        <v>327</v>
      </c>
      <c r="B214" s="2" t="s">
        <v>330</v>
      </c>
      <c r="C214" s="2">
        <v>2014</v>
      </c>
      <c r="D214" s="2">
        <v>5</v>
      </c>
      <c r="E214" s="2">
        <v>12</v>
      </c>
      <c r="F214" s="2">
        <v>62</v>
      </c>
      <c r="G21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15</v>
      </c>
      <c r="I21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77.384615384615387</v>
      </c>
      <c r="J214" s="10">
        <f>MAX(Y_2014[[#This Row],[sub index SO2]:[sub index PM10]])</f>
        <v>77.384615384615387</v>
      </c>
    </row>
    <row r="215" spans="1:10" x14ac:dyDescent="0.25">
      <c r="A215" s="2" t="s">
        <v>327</v>
      </c>
      <c r="B215" s="2" t="s">
        <v>331</v>
      </c>
      <c r="C215" s="2">
        <v>2014</v>
      </c>
      <c r="D215" s="2">
        <v>5</v>
      </c>
      <c r="E215" s="2">
        <v>24</v>
      </c>
      <c r="F215" s="2">
        <v>95</v>
      </c>
      <c r="G21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30</v>
      </c>
      <c r="I21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115</v>
      </c>
      <c r="J215" s="10">
        <f>MAX(Y_2014[[#This Row],[sub index SO2]:[sub index PM10]])</f>
        <v>115</v>
      </c>
    </row>
    <row r="216" spans="1:10" x14ac:dyDescent="0.25">
      <c r="A216" s="2" t="s">
        <v>327</v>
      </c>
      <c r="B216" s="2" t="s">
        <v>332</v>
      </c>
      <c r="C216" s="2">
        <v>2014</v>
      </c>
      <c r="D216" s="2">
        <v>5</v>
      </c>
      <c r="E216" s="2">
        <v>22</v>
      </c>
      <c r="F216" s="2">
        <v>63</v>
      </c>
      <c r="G21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27.5</v>
      </c>
      <c r="I21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78.641025641025635</v>
      </c>
      <c r="J216" s="10">
        <f>MAX(Y_2014[[#This Row],[sub index SO2]:[sub index PM10]])</f>
        <v>78.641025641025635</v>
      </c>
    </row>
    <row r="217" spans="1:10" x14ac:dyDescent="0.25">
      <c r="A217" s="2" t="s">
        <v>327</v>
      </c>
      <c r="B217" s="2" t="s">
        <v>334</v>
      </c>
      <c r="C217" s="2">
        <v>2014</v>
      </c>
      <c r="D217" s="2">
        <v>6</v>
      </c>
      <c r="E217" s="2">
        <v>14</v>
      </c>
      <c r="F217" s="2">
        <v>55</v>
      </c>
      <c r="G21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1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17.5</v>
      </c>
      <c r="I21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68.589743589743591</v>
      </c>
      <c r="J217" s="10">
        <f>MAX(Y_2014[[#This Row],[sub index SO2]:[sub index PM10]])</f>
        <v>68.589743589743591</v>
      </c>
    </row>
    <row r="218" spans="1:10" x14ac:dyDescent="0.25">
      <c r="A218" s="2" t="s">
        <v>327</v>
      </c>
      <c r="B218" s="2" t="s">
        <v>335</v>
      </c>
      <c r="C218" s="2">
        <v>2014</v>
      </c>
      <c r="D218" s="2">
        <v>8</v>
      </c>
      <c r="E218" s="2">
        <v>30</v>
      </c>
      <c r="F218" s="2">
        <v>96</v>
      </c>
      <c r="G21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1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37.5</v>
      </c>
      <c r="I21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116</v>
      </c>
      <c r="J218" s="10">
        <f>MAX(Y_2014[[#This Row],[sub index SO2]:[sub index PM10]])</f>
        <v>116</v>
      </c>
    </row>
    <row r="219" spans="1:10" x14ac:dyDescent="0.25">
      <c r="A219" s="2" t="s">
        <v>327</v>
      </c>
      <c r="B219" s="2" t="s">
        <v>336</v>
      </c>
      <c r="C219" s="2">
        <v>2014</v>
      </c>
      <c r="D219" s="2">
        <v>5</v>
      </c>
      <c r="E219" s="2">
        <v>11</v>
      </c>
      <c r="F219" s="2">
        <v>52</v>
      </c>
      <c r="G21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1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13.75</v>
      </c>
      <c r="I21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64.820512820512818</v>
      </c>
      <c r="J219" s="10">
        <f>MAX(Y_2014[[#This Row],[sub index SO2]:[sub index PM10]])</f>
        <v>64.820512820512818</v>
      </c>
    </row>
    <row r="220" spans="1:10" x14ac:dyDescent="0.25">
      <c r="A220" s="2" t="s">
        <v>327</v>
      </c>
      <c r="B220" s="2" t="s">
        <v>337</v>
      </c>
      <c r="C220" s="2">
        <v>2014</v>
      </c>
      <c r="D220" s="2">
        <v>0</v>
      </c>
      <c r="E220" s="2">
        <v>0</v>
      </c>
      <c r="F220" s="2">
        <v>0</v>
      </c>
      <c r="G22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2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2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20" s="10">
        <f>MAX(Y_2014[[#This Row],[sub index SO2]:[sub index PM10]])</f>
        <v>0</v>
      </c>
    </row>
    <row r="221" spans="1:10" x14ac:dyDescent="0.25">
      <c r="A221" s="2" t="s">
        <v>327</v>
      </c>
      <c r="B221" s="2" t="s">
        <v>338</v>
      </c>
      <c r="C221" s="2">
        <v>2014</v>
      </c>
      <c r="D221" s="2">
        <v>5</v>
      </c>
      <c r="E221" s="2">
        <v>19</v>
      </c>
      <c r="F221" s="2">
        <v>178</v>
      </c>
      <c r="G22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6.25</v>
      </c>
      <c r="H22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23.75</v>
      </c>
      <c r="I22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198</v>
      </c>
      <c r="J221" s="10">
        <f>MAX(Y_2014[[#This Row],[sub index SO2]:[sub index PM10]])</f>
        <v>198</v>
      </c>
    </row>
    <row r="222" spans="1:10" x14ac:dyDescent="0.25">
      <c r="A222" s="2" t="s">
        <v>327</v>
      </c>
      <c r="B222" s="2" t="s">
        <v>339</v>
      </c>
      <c r="C222" s="2">
        <v>2014</v>
      </c>
      <c r="D222" s="2">
        <v>0</v>
      </c>
      <c r="E222" s="2">
        <v>0</v>
      </c>
      <c r="F222" s="2">
        <v>0</v>
      </c>
      <c r="G22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2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2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22" s="10">
        <f>MAX(Y_2014[[#This Row],[sub index SO2]:[sub index PM10]])</f>
        <v>0</v>
      </c>
    </row>
    <row r="223" spans="1:10" x14ac:dyDescent="0.25">
      <c r="A223" s="2" t="s">
        <v>327</v>
      </c>
      <c r="B223" s="2" t="s">
        <v>340</v>
      </c>
      <c r="C223" s="2">
        <v>2014</v>
      </c>
      <c r="D223" s="2">
        <v>4</v>
      </c>
      <c r="E223" s="2">
        <v>28</v>
      </c>
      <c r="F223" s="2">
        <v>250</v>
      </c>
      <c r="G22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22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35</v>
      </c>
      <c r="I22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270</v>
      </c>
      <c r="J223" s="10">
        <f>MAX(Y_2014[[#This Row],[sub index SO2]:[sub index PM10]])</f>
        <v>270</v>
      </c>
    </row>
    <row r="224" spans="1:10" x14ac:dyDescent="0.25">
      <c r="A224" s="2" t="s">
        <v>327</v>
      </c>
      <c r="B224" s="2" t="s">
        <v>341</v>
      </c>
      <c r="C224" s="2">
        <v>2014</v>
      </c>
      <c r="D224" s="2">
        <v>18</v>
      </c>
      <c r="E224" s="2">
        <v>27</v>
      </c>
      <c r="F224" s="2">
        <v>131</v>
      </c>
      <c r="G22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22.5</v>
      </c>
      <c r="H22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33.75</v>
      </c>
      <c r="I22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151</v>
      </c>
      <c r="J224" s="10">
        <f>MAX(Y_2014[[#This Row],[sub index SO2]:[sub index PM10]])</f>
        <v>151</v>
      </c>
    </row>
    <row r="225" spans="1:10" x14ac:dyDescent="0.25">
      <c r="A225" s="2" t="s">
        <v>343</v>
      </c>
      <c r="B225" s="2" t="s">
        <v>344</v>
      </c>
      <c r="C225" s="2">
        <v>2014</v>
      </c>
      <c r="D225" s="2">
        <v>12</v>
      </c>
      <c r="E225" s="2">
        <v>23</v>
      </c>
      <c r="F225" s="2">
        <v>239</v>
      </c>
      <c r="G22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22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28.75</v>
      </c>
      <c r="I22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259</v>
      </c>
      <c r="J225" s="10">
        <f>MAX(Y_2014[[#This Row],[sub index SO2]:[sub index PM10]])</f>
        <v>259</v>
      </c>
    </row>
    <row r="226" spans="1:10" x14ac:dyDescent="0.25">
      <c r="A226" s="2" t="s">
        <v>345</v>
      </c>
      <c r="B226" s="2" t="s">
        <v>346</v>
      </c>
      <c r="C226" s="2">
        <v>2014</v>
      </c>
      <c r="D226" s="2">
        <v>12</v>
      </c>
      <c r="E226" s="2">
        <v>26</v>
      </c>
      <c r="F226" s="2">
        <v>146</v>
      </c>
      <c r="G22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15</v>
      </c>
      <c r="H22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32.5</v>
      </c>
      <c r="I22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166</v>
      </c>
      <c r="J226" s="10">
        <f>MAX(Y_2014[[#This Row],[sub index SO2]:[sub index PM10]])</f>
        <v>166</v>
      </c>
    </row>
    <row r="227" spans="1:10" x14ac:dyDescent="0.25">
      <c r="A227" s="2" t="s">
        <v>345</v>
      </c>
      <c r="B227" s="2" t="s">
        <v>348</v>
      </c>
      <c r="C227" s="2">
        <v>2014</v>
      </c>
      <c r="D227" s="2">
        <v>27</v>
      </c>
      <c r="E227" s="2">
        <v>39</v>
      </c>
      <c r="F227" s="2">
        <v>242</v>
      </c>
      <c r="G22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33.75</v>
      </c>
      <c r="H22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48.75</v>
      </c>
      <c r="I22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262</v>
      </c>
      <c r="J227" s="10">
        <f>MAX(Y_2014[[#This Row],[sub index SO2]:[sub index PM10]])</f>
        <v>262</v>
      </c>
    </row>
    <row r="228" spans="1:10" x14ac:dyDescent="0.25">
      <c r="A228" s="2" t="s">
        <v>345</v>
      </c>
      <c r="B228" s="2" t="s">
        <v>350</v>
      </c>
      <c r="C228" s="2">
        <v>2014</v>
      </c>
      <c r="D228" s="2">
        <v>0</v>
      </c>
      <c r="E228" s="2">
        <v>0</v>
      </c>
      <c r="F228" s="2">
        <v>0</v>
      </c>
      <c r="G22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2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2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28" s="10">
        <f>MAX(Y_2014[[#This Row],[sub index SO2]:[sub index PM10]])</f>
        <v>0</v>
      </c>
    </row>
    <row r="229" spans="1:10" x14ac:dyDescent="0.25">
      <c r="A229" s="2" t="s">
        <v>345</v>
      </c>
      <c r="B229" s="2" t="s">
        <v>352</v>
      </c>
      <c r="C229" s="2">
        <v>2014</v>
      </c>
      <c r="D229" s="2">
        <v>8</v>
      </c>
      <c r="E229" s="2">
        <v>21</v>
      </c>
      <c r="F229" s="2">
        <v>106</v>
      </c>
      <c r="G22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2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22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126</v>
      </c>
      <c r="J229" s="10">
        <f>MAX(Y_2014[[#This Row],[sub index SO2]:[sub index PM10]])</f>
        <v>126</v>
      </c>
    </row>
    <row r="230" spans="1:10" x14ac:dyDescent="0.25">
      <c r="A230" s="2" t="s">
        <v>345</v>
      </c>
      <c r="B230" s="2" t="s">
        <v>355</v>
      </c>
      <c r="C230" s="2">
        <v>2014</v>
      </c>
      <c r="D230" s="2">
        <v>6</v>
      </c>
      <c r="E230" s="2">
        <v>34</v>
      </c>
      <c r="F230" s="2">
        <v>199</v>
      </c>
      <c r="G23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7.5</v>
      </c>
      <c r="H23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42.5</v>
      </c>
      <c r="I23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219</v>
      </c>
      <c r="J230" s="10">
        <f>MAX(Y_2014[[#This Row],[sub index SO2]:[sub index PM10]])</f>
        <v>219</v>
      </c>
    </row>
    <row r="231" spans="1:10" x14ac:dyDescent="0.25">
      <c r="A231" s="2" t="s">
        <v>345</v>
      </c>
      <c r="B231" s="2" t="s">
        <v>358</v>
      </c>
      <c r="C231" s="2">
        <v>2014</v>
      </c>
      <c r="D231" s="2">
        <v>21</v>
      </c>
      <c r="E231" s="2">
        <v>21</v>
      </c>
      <c r="F231" s="2">
        <v>158</v>
      </c>
      <c r="G23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26.25</v>
      </c>
      <c r="H23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26.25</v>
      </c>
      <c r="I23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178</v>
      </c>
      <c r="J231" s="10">
        <f>MAX(Y_2014[[#This Row],[sub index SO2]:[sub index PM10]])</f>
        <v>178</v>
      </c>
    </row>
    <row r="232" spans="1:10" x14ac:dyDescent="0.25">
      <c r="A232" s="2" t="s">
        <v>345</v>
      </c>
      <c r="B232" s="2" t="s">
        <v>359</v>
      </c>
      <c r="C232" s="2">
        <v>2014</v>
      </c>
      <c r="D232" s="2">
        <v>8</v>
      </c>
      <c r="E232" s="2">
        <v>28</v>
      </c>
      <c r="F232" s="2">
        <v>174</v>
      </c>
      <c r="G23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3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35</v>
      </c>
      <c r="I23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194</v>
      </c>
      <c r="J232" s="10">
        <f>MAX(Y_2014[[#This Row],[sub index SO2]:[sub index PM10]])</f>
        <v>194</v>
      </c>
    </row>
    <row r="233" spans="1:10" x14ac:dyDescent="0.25">
      <c r="A233" s="2" t="s">
        <v>345</v>
      </c>
      <c r="B233" s="2" t="s">
        <v>361</v>
      </c>
      <c r="C233" s="2">
        <v>2014</v>
      </c>
      <c r="D233" s="2">
        <v>0</v>
      </c>
      <c r="E233" s="2">
        <v>0</v>
      </c>
      <c r="F233" s="2">
        <v>0</v>
      </c>
      <c r="G23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3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3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33" s="10">
        <f>MAX(Y_2014[[#This Row],[sub index SO2]:[sub index PM10]])</f>
        <v>0</v>
      </c>
    </row>
    <row r="234" spans="1:10" x14ac:dyDescent="0.25">
      <c r="A234" s="2" t="s">
        <v>345</v>
      </c>
      <c r="B234" s="2" t="s">
        <v>362</v>
      </c>
      <c r="C234" s="2">
        <v>2014</v>
      </c>
      <c r="D234" s="2">
        <v>8</v>
      </c>
      <c r="E234" s="2">
        <v>48</v>
      </c>
      <c r="F234" s="2">
        <v>154</v>
      </c>
      <c r="G23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3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59.794871794871796</v>
      </c>
      <c r="I23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174</v>
      </c>
      <c r="J234" s="10">
        <f>MAX(Y_2014[[#This Row],[sub index SO2]:[sub index PM10]])</f>
        <v>174</v>
      </c>
    </row>
    <row r="235" spans="1:10" x14ac:dyDescent="0.25">
      <c r="A235" s="2" t="s">
        <v>345</v>
      </c>
      <c r="B235" s="2" t="s">
        <v>363</v>
      </c>
      <c r="C235" s="2">
        <v>2014</v>
      </c>
      <c r="D235" s="2">
        <v>21</v>
      </c>
      <c r="E235" s="2">
        <v>32</v>
      </c>
      <c r="F235" s="2">
        <v>201</v>
      </c>
      <c r="G23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26.25</v>
      </c>
      <c r="H23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40</v>
      </c>
      <c r="I23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221</v>
      </c>
      <c r="J235" s="10">
        <f>MAX(Y_2014[[#This Row],[sub index SO2]:[sub index PM10]])</f>
        <v>221</v>
      </c>
    </row>
    <row r="236" spans="1:10" x14ac:dyDescent="0.25">
      <c r="A236" s="2" t="s">
        <v>345</v>
      </c>
      <c r="B236" s="2" t="s">
        <v>364</v>
      </c>
      <c r="C236" s="2">
        <v>2014</v>
      </c>
      <c r="D236" s="2">
        <v>8</v>
      </c>
      <c r="E236" s="2">
        <v>28</v>
      </c>
      <c r="F236" s="2">
        <v>135</v>
      </c>
      <c r="G23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3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35</v>
      </c>
      <c r="I23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155</v>
      </c>
      <c r="J236" s="10">
        <f>MAX(Y_2014[[#This Row],[sub index SO2]:[sub index PM10]])</f>
        <v>155</v>
      </c>
    </row>
    <row r="237" spans="1:10" x14ac:dyDescent="0.25">
      <c r="A237" s="2" t="s">
        <v>345</v>
      </c>
      <c r="B237" s="2" t="s">
        <v>366</v>
      </c>
      <c r="C237" s="2">
        <v>2014</v>
      </c>
      <c r="D237" s="2">
        <v>11</v>
      </c>
      <c r="E237" s="2">
        <v>17</v>
      </c>
      <c r="F237" s="2">
        <v>160</v>
      </c>
      <c r="G23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23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21.25</v>
      </c>
      <c r="I23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180</v>
      </c>
      <c r="J237" s="10">
        <f>MAX(Y_2014[[#This Row],[sub index SO2]:[sub index PM10]])</f>
        <v>180</v>
      </c>
    </row>
    <row r="238" spans="1:10" x14ac:dyDescent="0.25">
      <c r="A238" s="2" t="s">
        <v>345</v>
      </c>
      <c r="B238" s="2" t="s">
        <v>368</v>
      </c>
      <c r="C238" s="2">
        <v>2014</v>
      </c>
      <c r="D238" s="2">
        <v>0</v>
      </c>
      <c r="E238" s="2">
        <v>0</v>
      </c>
      <c r="F238" s="2">
        <v>0</v>
      </c>
      <c r="G23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3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3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38" s="10">
        <f>MAX(Y_2014[[#This Row],[sub index SO2]:[sub index PM10]])</f>
        <v>0</v>
      </c>
    </row>
    <row r="239" spans="1:10" x14ac:dyDescent="0.25">
      <c r="A239" s="2" t="s">
        <v>345</v>
      </c>
      <c r="B239" s="2" t="s">
        <v>369</v>
      </c>
      <c r="C239" s="2">
        <v>2014</v>
      </c>
      <c r="D239" s="2">
        <v>10</v>
      </c>
      <c r="E239" s="2">
        <v>29</v>
      </c>
      <c r="F239" s="2">
        <v>73</v>
      </c>
      <c r="G23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12.5</v>
      </c>
      <c r="H23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36.25</v>
      </c>
      <c r="I23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91.205128205128204</v>
      </c>
      <c r="J239" s="10">
        <f>MAX(Y_2014[[#This Row],[sub index SO2]:[sub index PM10]])</f>
        <v>91.205128205128204</v>
      </c>
    </row>
    <row r="240" spans="1:10" x14ac:dyDescent="0.25">
      <c r="A240" s="2" t="s">
        <v>345</v>
      </c>
      <c r="B240" s="2" t="s">
        <v>372</v>
      </c>
      <c r="C240" s="2">
        <v>2014</v>
      </c>
      <c r="D240" s="2">
        <v>19</v>
      </c>
      <c r="E240" s="2">
        <v>32</v>
      </c>
      <c r="F240" s="2">
        <v>139</v>
      </c>
      <c r="G24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23.75</v>
      </c>
      <c r="H24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40</v>
      </c>
      <c r="I24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159</v>
      </c>
      <c r="J240" s="10">
        <f>MAX(Y_2014[[#This Row],[sub index SO2]:[sub index PM10]])</f>
        <v>159</v>
      </c>
    </row>
    <row r="241" spans="1:10" x14ac:dyDescent="0.25">
      <c r="A241" s="2" t="s">
        <v>345</v>
      </c>
      <c r="B241" s="2" t="s">
        <v>374</v>
      </c>
      <c r="C241" s="2">
        <v>2014</v>
      </c>
      <c r="D241" s="2">
        <v>26</v>
      </c>
      <c r="E241" s="2">
        <v>29</v>
      </c>
      <c r="F241" s="2">
        <v>165</v>
      </c>
      <c r="G24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32.5</v>
      </c>
      <c r="H24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36.25</v>
      </c>
      <c r="I24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185</v>
      </c>
      <c r="J241" s="10">
        <f>MAX(Y_2014[[#This Row],[sub index SO2]:[sub index PM10]])</f>
        <v>185</v>
      </c>
    </row>
    <row r="242" spans="1:10" x14ac:dyDescent="0.25">
      <c r="A242" s="2" t="s">
        <v>345</v>
      </c>
      <c r="B242" s="2" t="s">
        <v>376</v>
      </c>
      <c r="C242" s="2">
        <v>2014</v>
      </c>
      <c r="D242" s="2">
        <v>0</v>
      </c>
      <c r="E242" s="2">
        <v>0</v>
      </c>
      <c r="F242" s="2">
        <v>149</v>
      </c>
      <c r="G24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4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4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169</v>
      </c>
      <c r="J242" s="10">
        <f>MAX(Y_2014[[#This Row],[sub index SO2]:[sub index PM10]])</f>
        <v>169</v>
      </c>
    </row>
    <row r="243" spans="1:10" x14ac:dyDescent="0.25">
      <c r="A243" s="2" t="s">
        <v>345</v>
      </c>
      <c r="B243" s="2" t="s">
        <v>377</v>
      </c>
      <c r="C243" s="2">
        <v>2014</v>
      </c>
      <c r="D243" s="2">
        <v>24</v>
      </c>
      <c r="E243" s="2">
        <v>27</v>
      </c>
      <c r="F243" s="2">
        <v>127</v>
      </c>
      <c r="G24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30</v>
      </c>
      <c r="H24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33.75</v>
      </c>
      <c r="I24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147</v>
      </c>
      <c r="J243" s="10">
        <f>MAX(Y_2014[[#This Row],[sub index SO2]:[sub index PM10]])</f>
        <v>147</v>
      </c>
    </row>
    <row r="244" spans="1:10" x14ac:dyDescent="0.25">
      <c r="A244" s="2" t="s">
        <v>345</v>
      </c>
      <c r="B244" s="2" t="s">
        <v>378</v>
      </c>
      <c r="C244" s="2">
        <v>2014</v>
      </c>
      <c r="D244" s="2">
        <v>0</v>
      </c>
      <c r="E244" s="2">
        <v>0</v>
      </c>
      <c r="F244" s="2">
        <v>121</v>
      </c>
      <c r="G24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4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4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141</v>
      </c>
      <c r="J244" s="10">
        <f>MAX(Y_2014[[#This Row],[sub index SO2]:[sub index PM10]])</f>
        <v>141</v>
      </c>
    </row>
    <row r="245" spans="1:10" x14ac:dyDescent="0.25">
      <c r="A245" s="2" t="s">
        <v>345</v>
      </c>
      <c r="B245" s="2" t="s">
        <v>379</v>
      </c>
      <c r="C245" s="2">
        <v>2014</v>
      </c>
      <c r="D245" s="2">
        <v>24</v>
      </c>
      <c r="E245" s="2">
        <v>28</v>
      </c>
      <c r="F245" s="2">
        <v>122</v>
      </c>
      <c r="G24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30</v>
      </c>
      <c r="H24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35</v>
      </c>
      <c r="I24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142</v>
      </c>
      <c r="J245" s="10">
        <f>MAX(Y_2014[[#This Row],[sub index SO2]:[sub index PM10]])</f>
        <v>142</v>
      </c>
    </row>
    <row r="246" spans="1:10" x14ac:dyDescent="0.25">
      <c r="A246" s="2" t="s">
        <v>381</v>
      </c>
      <c r="B246" s="2" t="s">
        <v>382</v>
      </c>
      <c r="C246" s="2">
        <v>2014</v>
      </c>
      <c r="D246" s="2">
        <v>0</v>
      </c>
      <c r="E246" s="2">
        <v>0</v>
      </c>
      <c r="F246" s="2">
        <v>139</v>
      </c>
      <c r="G24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4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4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159</v>
      </c>
      <c r="J246" s="10">
        <f>MAX(Y_2014[[#This Row],[sub index SO2]:[sub index PM10]])</f>
        <v>159</v>
      </c>
    </row>
    <row r="247" spans="1:10" x14ac:dyDescent="0.25">
      <c r="A247" s="2" t="s">
        <v>381</v>
      </c>
      <c r="B247" s="2" t="s">
        <v>383</v>
      </c>
      <c r="C247" s="2">
        <v>2014</v>
      </c>
      <c r="D247" s="2">
        <v>8</v>
      </c>
      <c r="E247" s="2">
        <v>55</v>
      </c>
      <c r="F247" s="2">
        <v>84</v>
      </c>
      <c r="G24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10</v>
      </c>
      <c r="H24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68.589743589743591</v>
      </c>
      <c r="I24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104</v>
      </c>
      <c r="J247" s="10">
        <f>MAX(Y_2014[[#This Row],[sub index SO2]:[sub index PM10]])</f>
        <v>104</v>
      </c>
    </row>
    <row r="248" spans="1:10" x14ac:dyDescent="0.25">
      <c r="A248" s="2" t="s">
        <v>381</v>
      </c>
      <c r="B248" s="2" t="s">
        <v>384</v>
      </c>
      <c r="C248" s="2">
        <v>2014</v>
      </c>
      <c r="D248" s="2">
        <v>9</v>
      </c>
      <c r="E248" s="2">
        <v>55</v>
      </c>
      <c r="F248" s="2">
        <v>103</v>
      </c>
      <c r="G24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4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68.589743589743591</v>
      </c>
      <c r="I24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123</v>
      </c>
      <c r="J248" s="10">
        <f>MAX(Y_2014[[#This Row],[sub index SO2]:[sub index PM10]])</f>
        <v>123</v>
      </c>
    </row>
    <row r="249" spans="1:10" x14ac:dyDescent="0.25">
      <c r="A249" s="2" t="s">
        <v>381</v>
      </c>
      <c r="B249" s="2" t="s">
        <v>385</v>
      </c>
      <c r="C249" s="2">
        <v>2014</v>
      </c>
      <c r="D249" s="2">
        <v>9</v>
      </c>
      <c r="E249" s="2">
        <v>56</v>
      </c>
      <c r="F249" s="2">
        <v>102</v>
      </c>
      <c r="G24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4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69.84615384615384</v>
      </c>
      <c r="I24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122</v>
      </c>
      <c r="J249" s="10">
        <f>MAX(Y_2014[[#This Row],[sub index SO2]:[sub index PM10]])</f>
        <v>122</v>
      </c>
    </row>
    <row r="250" spans="1:10" x14ac:dyDescent="0.25">
      <c r="A250" s="2" t="s">
        <v>381</v>
      </c>
      <c r="B250" s="2" t="s">
        <v>387</v>
      </c>
      <c r="C250" s="2">
        <v>2014</v>
      </c>
      <c r="D250" s="2">
        <v>11</v>
      </c>
      <c r="E250" s="2">
        <v>38</v>
      </c>
      <c r="F250" s="2">
        <v>136</v>
      </c>
      <c r="G25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13.75</v>
      </c>
      <c r="H25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47.5</v>
      </c>
      <c r="I25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156</v>
      </c>
      <c r="J250" s="10">
        <f>MAX(Y_2014[[#This Row],[sub index SO2]:[sub index PM10]])</f>
        <v>156</v>
      </c>
    </row>
    <row r="251" spans="1:10" x14ac:dyDescent="0.25">
      <c r="A251" s="2" t="s">
        <v>381</v>
      </c>
      <c r="B251" s="2" t="s">
        <v>388</v>
      </c>
      <c r="C251" s="2">
        <v>2014</v>
      </c>
      <c r="D251" s="2">
        <v>9</v>
      </c>
      <c r="E251" s="2">
        <v>35</v>
      </c>
      <c r="F251" s="2">
        <v>111</v>
      </c>
      <c r="G251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51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43.75</v>
      </c>
      <c r="I251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131</v>
      </c>
      <c r="J251" s="10">
        <f>MAX(Y_2014[[#This Row],[sub index SO2]:[sub index PM10]])</f>
        <v>131</v>
      </c>
    </row>
    <row r="252" spans="1:10" x14ac:dyDescent="0.25">
      <c r="A252" s="2" t="s">
        <v>390</v>
      </c>
      <c r="B252" s="2" t="s">
        <v>391</v>
      </c>
      <c r="C252" s="2">
        <v>2014</v>
      </c>
      <c r="D252" s="2">
        <v>9</v>
      </c>
      <c r="E252" s="2">
        <v>70</v>
      </c>
      <c r="F252" s="2">
        <v>122</v>
      </c>
      <c r="G252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52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87.435897435897431</v>
      </c>
      <c r="I252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142</v>
      </c>
      <c r="J252" s="10">
        <f>MAX(Y_2014[[#This Row],[sub index SO2]:[sub index PM10]])</f>
        <v>142</v>
      </c>
    </row>
    <row r="253" spans="1:10" x14ac:dyDescent="0.25">
      <c r="A253" s="2" t="s">
        <v>390</v>
      </c>
      <c r="B253" s="2" t="s">
        <v>394</v>
      </c>
      <c r="C253" s="2">
        <v>2014</v>
      </c>
      <c r="D253" s="2">
        <v>9</v>
      </c>
      <c r="E253" s="2">
        <v>58</v>
      </c>
      <c r="F253" s="2">
        <v>134</v>
      </c>
      <c r="G253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11.25</v>
      </c>
      <c r="H253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72.358974358974365</v>
      </c>
      <c r="I253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154</v>
      </c>
      <c r="J253" s="10">
        <f>MAX(Y_2014[[#This Row],[sub index SO2]:[sub index PM10]])</f>
        <v>154</v>
      </c>
    </row>
    <row r="254" spans="1:10" x14ac:dyDescent="0.25">
      <c r="A254" s="2" t="s">
        <v>390</v>
      </c>
      <c r="B254" s="2" t="s">
        <v>395</v>
      </c>
      <c r="C254" s="2">
        <v>2014</v>
      </c>
      <c r="D254" s="2">
        <v>0</v>
      </c>
      <c r="E254" s="2">
        <v>0</v>
      </c>
      <c r="F254" s="2">
        <v>0</v>
      </c>
      <c r="G254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54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54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54" s="10">
        <f>MAX(Y_2014[[#This Row],[sub index SO2]:[sub index PM10]])</f>
        <v>0</v>
      </c>
    </row>
    <row r="255" spans="1:10" x14ac:dyDescent="0.25">
      <c r="A255" s="2" t="s">
        <v>390</v>
      </c>
      <c r="B255" s="2" t="s">
        <v>396</v>
      </c>
      <c r="C255" s="2">
        <v>2014</v>
      </c>
      <c r="D255" s="2">
        <v>4</v>
      </c>
      <c r="E255" s="2">
        <v>38</v>
      </c>
      <c r="F255" s="2">
        <v>96</v>
      </c>
      <c r="G255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5</v>
      </c>
      <c r="H255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47.5</v>
      </c>
      <c r="I255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116</v>
      </c>
      <c r="J255" s="10">
        <f>MAX(Y_2014[[#This Row],[sub index SO2]:[sub index PM10]])</f>
        <v>116</v>
      </c>
    </row>
    <row r="256" spans="1:10" x14ac:dyDescent="0.25">
      <c r="A256" s="2" t="s">
        <v>390</v>
      </c>
      <c r="B256" s="2" t="s">
        <v>398</v>
      </c>
      <c r="C256" s="2">
        <v>2014</v>
      </c>
      <c r="D256" s="2">
        <v>0</v>
      </c>
      <c r="E256" s="2">
        <v>0</v>
      </c>
      <c r="F256" s="2">
        <v>0</v>
      </c>
      <c r="G256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56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56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56" s="10">
        <f>MAX(Y_2014[[#This Row],[sub index SO2]:[sub index PM10]])</f>
        <v>0</v>
      </c>
    </row>
    <row r="257" spans="1:10" x14ac:dyDescent="0.25">
      <c r="A257" s="2" t="s">
        <v>390</v>
      </c>
      <c r="B257" s="2" t="s">
        <v>401</v>
      </c>
      <c r="C257" s="2">
        <v>2014</v>
      </c>
      <c r="D257" s="2">
        <v>0</v>
      </c>
      <c r="E257" s="2">
        <v>0</v>
      </c>
      <c r="F257" s="2">
        <v>0</v>
      </c>
      <c r="G257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57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57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57" s="10">
        <f>MAX(Y_2014[[#This Row],[sub index SO2]:[sub index PM10]])</f>
        <v>0</v>
      </c>
    </row>
    <row r="258" spans="1:10" x14ac:dyDescent="0.25">
      <c r="A258" s="2" t="s">
        <v>390</v>
      </c>
      <c r="B258" s="2" t="s">
        <v>404</v>
      </c>
      <c r="C258" s="2">
        <v>2014</v>
      </c>
      <c r="D258" s="2">
        <v>0</v>
      </c>
      <c r="E258" s="2">
        <v>0</v>
      </c>
      <c r="F258" s="2">
        <v>0</v>
      </c>
      <c r="G258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58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58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58" s="10">
        <f>MAX(Y_2014[[#This Row],[sub index SO2]:[sub index PM10]])</f>
        <v>0</v>
      </c>
    </row>
    <row r="259" spans="1:10" x14ac:dyDescent="0.25">
      <c r="A259" s="2" t="s">
        <v>390</v>
      </c>
      <c r="B259" s="2" t="s">
        <v>407</v>
      </c>
      <c r="C259" s="2">
        <v>2014</v>
      </c>
      <c r="D259" s="2">
        <v>0</v>
      </c>
      <c r="E259" s="2">
        <v>0</v>
      </c>
      <c r="F259" s="2">
        <v>0</v>
      </c>
      <c r="G259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59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59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59" s="10">
        <f>MAX(Y_2014[[#This Row],[sub index SO2]:[sub index PM10]])</f>
        <v>0</v>
      </c>
    </row>
    <row r="260" spans="1:10" x14ac:dyDescent="0.25">
      <c r="A260" s="2" t="s">
        <v>390</v>
      </c>
      <c r="B260" s="2" t="s">
        <v>409</v>
      </c>
      <c r="C260" s="2">
        <v>2014</v>
      </c>
      <c r="D260" s="2">
        <v>0</v>
      </c>
      <c r="E260" s="2">
        <v>0</v>
      </c>
      <c r="F260" s="2">
        <v>0</v>
      </c>
      <c r="G260" s="10">
        <f>_xlfn.IFS( AND(Y_2014[[#This Row],[ SO2 (µg/m3) 8]]&gt;=0,Y_2014[[#This Row],[ SO2 (µg/m3) 8]]&lt;=40),(50-0)/(40-0)*(Y_2014[[#This Row],[ SO2 (µg/m3) 8]]-0)+0, AND(Y_2014[[#This Row],[ SO2 (µg/m3) 8]]&gt;=41, Y_2014[[#This Row],[ SO2 (µg/m3) 8]]&lt;=80),(100-51)/(80-41)* (Y_2014[[#This Row],[ SO2 (µg/m3) 8]] - 41) + 51, AND(Y_2014[[#This Row],[ SO2 (µg/m3) 8]]&gt;=81,Y_2014[[#This Row],[ SO2 (µg/m3) 8]]&lt;=380), (200-101)/(380-81) * (Y_2014[[#This Row],[ SO2 (µg/m3) 8]] - 81) + 101, AND(Y_2014[[#This Row],[ SO2 (µg/m3) 8]]&gt;=381,Y_2014[[#This Row],[ SO2 (µg/m3) 8]]&lt;=800), (300-201)/(800-381)*(Y_2014[[#This Row],[ SO2 (µg/m3) 8]] - 381) + 201, AND(Y_2014[[#This Row],[ SO2 (µg/m3) 8]]&gt;=801,Y_2014[[#This Row],[ SO2 (µg/m3) 8]]&lt;=1600), (400-301)/(1600-801)* ( Y_2014[[#This Row],[ SO2 (µg/m3) 8]] - 801)+301)</f>
        <v>0</v>
      </c>
      <c r="H260" s="10">
        <f>_xlfn.IFS( AND(Y_2014[[#This Row],[ NO2 (µg/m3) 9]]&gt;=0,Y_2014[[#This Row],[ NO2 (µg/m3) 9]]&lt;=40),(50-0)/(40-0)*(Y_2014[[#This Row],[ NO2 (µg/m3) 9]]-0)+0, AND(Y_2014[[#This Row],[ NO2 (µg/m3) 9]]&gt;=41,Y_2014[[#This Row],[ NO2 (µg/m3) 9]]&lt;=80),(100-51)/(80-41)* (Y_2014[[#This Row],[ NO2 (µg/m3) 9]] - 41) + 51, AND(Y_2014[[#This Row],[ NO2 (µg/m3) 9]]&gt;=81,Y_2014[[#This Row],[ NO2 (µg/m3) 9]]&lt;=180), (200-101)/(180-81) * (Y_2014[[#This Row],[ NO2 (µg/m3) 9]] - 81) + 101, AND(Y_2014[[#This Row],[ NO2 (µg/m3) 9]]&gt;=181,Y_2014[[#This Row],[ NO2 (µg/m3) 9]]&lt;=280), (300-201)/(280-181)*( Y_2014[[#This Row],[ NO2 (µg/m3) 9]] - 181) + 201, AND(Y_2014[[#This Row],[ NO2 (µg/m3) 9]]&gt;=281,Y_2014[[#This Row],[ NO2 (µg/m3) 9]]&lt;=400), (400-301)/(400-281)* ( Y_2014[[#This Row],[ NO2 (µg/m3) 9]] - 281)+301)</f>
        <v>0</v>
      </c>
      <c r="I260" s="10">
        <f>_xlfn.IFS( AND(Y_2014[[#This Row],[PM10 (µg/m3) 10]]&gt;=0,Y_2014[[#This Row],[PM10 (µg/m3) 10]]&lt;=40),(50-0)/(40-0)*(Y_2014[[#This Row],[PM10 (µg/m3) 10]]-0)+0, AND(Y_2014[[#This Row],[PM10 (µg/m3) 10]]&gt;=41,Y_2014[[#This Row],[PM10 (µg/m3) 10]]&lt;=80),(100-51)/(80-41)* (Y_2014[[#This Row],[PM10 (µg/m3) 10]] - 41) + 51, AND(Y_2014[[#This Row],[PM10 (µg/m3) 10]]&gt;=81,Y_2014[[#This Row],[PM10 (µg/m3) 10]]&lt;=180), (200-101)/(180-81) * ( Y_2014[[#This Row],[PM10 (µg/m3) 10]] - 81) + 101, AND(Y_2014[[#This Row],[PM10 (µg/m3) 10]]&gt;=181,Y_2014[[#This Row],[PM10 (µg/m3) 10]]&lt;=280), (300-201)/(280-181)*( Y_2014[[#This Row],[PM10 (µg/m3) 10]] - 181) + 201, AND(Y_2014[[#This Row],[PM10 (µg/m3) 10]]&gt;=281,Y_2014[[#This Row],[PM10 (µg/m3) 10]] &lt;=400), (400-301)/(400-281)* ( Y_2014[[#This Row],[PM10 (µg/m3) 10]] - 281)+301)</f>
        <v>0</v>
      </c>
      <c r="J260" s="10">
        <f>MAX(Y_2014[[#This Row],[sub index SO2]:[sub index PM10]])</f>
        <v>0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4E6E-8B96-4843-86EA-F95C93A328BF}">
  <dimension ref="A1:M260"/>
  <sheetViews>
    <sheetView workbookViewId="0">
      <selection activeCell="D13" sqref="A3:J260"/>
    </sheetView>
  </sheetViews>
  <sheetFormatPr defaultRowHeight="15" x14ac:dyDescent="0.25"/>
  <cols>
    <col min="1" max="1" width="17.7109375" style="2" bestFit="1" customWidth="1"/>
    <col min="2" max="2" width="21.7109375" style="2" bestFit="1" customWidth="1"/>
    <col min="3" max="3" width="7.28515625" style="2" bestFit="1" customWidth="1"/>
    <col min="4" max="4" width="17" style="2" customWidth="1"/>
    <col min="5" max="5" width="17.42578125" style="2" customWidth="1"/>
    <col min="6" max="10" width="18.140625" style="2" customWidth="1"/>
    <col min="11" max="11" width="9.140625" style="2"/>
    <col min="12" max="12" width="27.28515625" style="2" bestFit="1" customWidth="1"/>
    <col min="13" max="16384" width="9.140625" style="2"/>
  </cols>
  <sheetData>
    <row r="1" spans="1:13" x14ac:dyDescent="0.25">
      <c r="A1" s="56">
        <v>2015</v>
      </c>
      <c r="B1" s="56"/>
      <c r="C1" s="56"/>
      <c r="D1" s="56"/>
      <c r="E1" s="56"/>
      <c r="F1" s="56"/>
      <c r="G1" s="56"/>
      <c r="H1" s="56"/>
      <c r="I1" s="56"/>
      <c r="J1" s="56"/>
    </row>
    <row r="2" spans="1:13" x14ac:dyDescent="0.25">
      <c r="A2" s="8" t="s">
        <v>0</v>
      </c>
      <c r="B2" s="8" t="s">
        <v>1</v>
      </c>
      <c r="C2" s="8" t="s">
        <v>468</v>
      </c>
      <c r="D2" s="8" t="s">
        <v>428</v>
      </c>
      <c r="E2" s="8" t="s">
        <v>429</v>
      </c>
      <c r="F2" s="8" t="s">
        <v>430</v>
      </c>
      <c r="G2" s="9" t="s">
        <v>431</v>
      </c>
      <c r="H2" s="9" t="s">
        <v>432</v>
      </c>
      <c r="I2" s="9" t="s">
        <v>433</v>
      </c>
      <c r="J2" s="9" t="s">
        <v>434</v>
      </c>
    </row>
    <row r="3" spans="1:13" x14ac:dyDescent="0.25">
      <c r="A3" s="2" t="s">
        <v>7</v>
      </c>
      <c r="B3" s="2" t="s">
        <v>8</v>
      </c>
      <c r="C3" s="2">
        <v>2015</v>
      </c>
      <c r="D3" s="2">
        <v>5</v>
      </c>
      <c r="E3" s="2">
        <v>11</v>
      </c>
      <c r="F3" s="2">
        <v>88</v>
      </c>
      <c r="G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13.75</v>
      </c>
      <c r="I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108</v>
      </c>
      <c r="J3" s="10">
        <f>MAX(Y_2015[[#This Row],[sub index SO2]:[sub index PM10]])</f>
        <v>108</v>
      </c>
    </row>
    <row r="4" spans="1:13" x14ac:dyDescent="0.25">
      <c r="A4" s="2" t="s">
        <v>7</v>
      </c>
      <c r="B4" s="2" t="s">
        <v>9</v>
      </c>
      <c r="C4" s="2">
        <v>2015</v>
      </c>
      <c r="D4" s="2">
        <v>5</v>
      </c>
      <c r="E4" s="2">
        <v>13</v>
      </c>
      <c r="F4" s="2">
        <v>67</v>
      </c>
      <c r="G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83.666666666666657</v>
      </c>
      <c r="J4" s="10">
        <f>MAX(Y_2015[[#This Row],[sub index SO2]:[sub index PM10]])</f>
        <v>83.666666666666657</v>
      </c>
    </row>
    <row r="5" spans="1:13" x14ac:dyDescent="0.25">
      <c r="A5" s="2" t="s">
        <v>7</v>
      </c>
      <c r="B5" s="2" t="s">
        <v>10</v>
      </c>
      <c r="C5" s="2">
        <v>2015</v>
      </c>
      <c r="D5" s="2">
        <v>5</v>
      </c>
      <c r="E5" s="2">
        <v>23</v>
      </c>
      <c r="F5" s="2">
        <v>77</v>
      </c>
      <c r="G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96.230769230769226</v>
      </c>
      <c r="J5" s="10">
        <f>MAX(Y_2015[[#This Row],[sub index SO2]:[sub index PM10]])</f>
        <v>96.230769230769226</v>
      </c>
      <c r="L5" s="11"/>
      <c r="M5" s="12"/>
    </row>
    <row r="6" spans="1:13" x14ac:dyDescent="0.25">
      <c r="A6" s="2" t="s">
        <v>7</v>
      </c>
      <c r="B6" s="2" t="s">
        <v>11</v>
      </c>
      <c r="C6" s="2">
        <v>2015</v>
      </c>
      <c r="D6" s="2">
        <v>5</v>
      </c>
      <c r="E6" s="2">
        <v>26</v>
      </c>
      <c r="F6" s="2">
        <v>100</v>
      </c>
      <c r="G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32.5</v>
      </c>
      <c r="I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120</v>
      </c>
      <c r="J6" s="10">
        <f>MAX(Y_2015[[#This Row],[sub index SO2]:[sub index PM10]])</f>
        <v>120</v>
      </c>
      <c r="L6" s="11"/>
      <c r="M6" s="12"/>
    </row>
    <row r="7" spans="1:13" x14ac:dyDescent="0.25">
      <c r="A7" s="2" t="s">
        <v>7</v>
      </c>
      <c r="B7" s="2" t="s">
        <v>13</v>
      </c>
      <c r="C7" s="2">
        <v>2015</v>
      </c>
      <c r="D7" s="2">
        <v>5</v>
      </c>
      <c r="E7" s="2">
        <v>11</v>
      </c>
      <c r="F7" s="2">
        <v>70</v>
      </c>
      <c r="G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13.75</v>
      </c>
      <c r="I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87.435897435897431</v>
      </c>
      <c r="J7" s="10">
        <f>MAX(Y_2015[[#This Row],[sub index SO2]:[sub index PM10]])</f>
        <v>87.435897435897431</v>
      </c>
      <c r="L7" s="11"/>
      <c r="M7" s="12"/>
    </row>
    <row r="8" spans="1:13" x14ac:dyDescent="0.25">
      <c r="A8" s="2" t="s">
        <v>7</v>
      </c>
      <c r="B8" s="2" t="s">
        <v>14</v>
      </c>
      <c r="C8" s="2">
        <v>2015</v>
      </c>
      <c r="D8" s="2">
        <v>8</v>
      </c>
      <c r="E8" s="2">
        <v>19</v>
      </c>
      <c r="F8" s="2">
        <v>62</v>
      </c>
      <c r="G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23.75</v>
      </c>
      <c r="I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77.384615384615387</v>
      </c>
      <c r="J8" s="10">
        <f>MAX(Y_2015[[#This Row],[sub index SO2]:[sub index PM10]])</f>
        <v>77.384615384615387</v>
      </c>
    </row>
    <row r="9" spans="1:13" x14ac:dyDescent="0.25">
      <c r="A9" s="2" t="s">
        <v>7</v>
      </c>
      <c r="B9" s="2" t="s">
        <v>16</v>
      </c>
      <c r="C9" s="2">
        <v>2015</v>
      </c>
      <c r="D9" s="2">
        <v>5</v>
      </c>
      <c r="E9" s="2">
        <v>10</v>
      </c>
      <c r="F9" s="2">
        <v>82</v>
      </c>
      <c r="G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102</v>
      </c>
      <c r="J9" s="10">
        <f>MAX(Y_2015[[#This Row],[sub index SO2]:[sub index PM10]])</f>
        <v>102</v>
      </c>
    </row>
    <row r="10" spans="1:13" x14ac:dyDescent="0.25">
      <c r="A10" s="2" t="s">
        <v>7</v>
      </c>
      <c r="B10" s="2" t="s">
        <v>18</v>
      </c>
      <c r="C10" s="2">
        <v>2015</v>
      </c>
      <c r="D10" s="2">
        <v>5</v>
      </c>
      <c r="E10" s="2">
        <v>28</v>
      </c>
      <c r="F10" s="2">
        <v>66</v>
      </c>
      <c r="G1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35</v>
      </c>
      <c r="I1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82.410256410256409</v>
      </c>
      <c r="J10" s="10">
        <f>MAX(Y_2015[[#This Row],[sub index SO2]:[sub index PM10]])</f>
        <v>82.410256410256409</v>
      </c>
    </row>
    <row r="11" spans="1:13" x14ac:dyDescent="0.25">
      <c r="A11" s="2" t="s">
        <v>7</v>
      </c>
      <c r="B11" s="2" t="s">
        <v>20</v>
      </c>
      <c r="C11" s="2">
        <v>2015</v>
      </c>
      <c r="D11" s="2">
        <v>7</v>
      </c>
      <c r="E11" s="2">
        <v>18</v>
      </c>
      <c r="F11" s="2">
        <v>62</v>
      </c>
      <c r="G1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1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77.384615384615387</v>
      </c>
      <c r="J11" s="10">
        <f>MAX(Y_2015[[#This Row],[sub index SO2]:[sub index PM10]])</f>
        <v>77.384615384615387</v>
      </c>
    </row>
    <row r="12" spans="1:13" x14ac:dyDescent="0.25">
      <c r="A12" s="2" t="s">
        <v>7</v>
      </c>
      <c r="B12" s="2" t="s">
        <v>21</v>
      </c>
      <c r="C12" s="2">
        <v>2015</v>
      </c>
      <c r="D12" s="2">
        <v>10</v>
      </c>
      <c r="E12" s="2">
        <v>22</v>
      </c>
      <c r="F12" s="2">
        <v>73</v>
      </c>
      <c r="G1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1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91.205128205128204</v>
      </c>
      <c r="J12" s="10">
        <f>MAX(Y_2015[[#This Row],[sub index SO2]:[sub index PM10]])</f>
        <v>91.205128205128204</v>
      </c>
    </row>
    <row r="13" spans="1:13" x14ac:dyDescent="0.25">
      <c r="A13" s="2" t="s">
        <v>7</v>
      </c>
      <c r="B13" s="2" t="s">
        <v>22</v>
      </c>
      <c r="C13" s="2">
        <v>2015</v>
      </c>
      <c r="D13" s="2">
        <v>5</v>
      </c>
      <c r="E13" s="2">
        <v>11</v>
      </c>
      <c r="F13" s="2">
        <v>62</v>
      </c>
      <c r="G1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13.75</v>
      </c>
      <c r="I1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77.384615384615387</v>
      </c>
      <c r="J13" s="10">
        <f>MAX(Y_2015[[#This Row],[sub index SO2]:[sub index PM10]])</f>
        <v>77.384615384615387</v>
      </c>
    </row>
    <row r="14" spans="1:13" x14ac:dyDescent="0.25">
      <c r="A14" s="2" t="s">
        <v>7</v>
      </c>
      <c r="B14" s="2" t="s">
        <v>23</v>
      </c>
      <c r="C14" s="2">
        <v>2015</v>
      </c>
      <c r="D14" s="2">
        <v>6</v>
      </c>
      <c r="E14" s="2">
        <v>37</v>
      </c>
      <c r="F14" s="2">
        <v>110</v>
      </c>
      <c r="G1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46.25</v>
      </c>
      <c r="I1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130</v>
      </c>
      <c r="J14" s="10">
        <f>MAX(Y_2015[[#This Row],[sub index SO2]:[sub index PM10]])</f>
        <v>130</v>
      </c>
    </row>
    <row r="15" spans="1:13" x14ac:dyDescent="0.25">
      <c r="A15" s="2" t="s">
        <v>7</v>
      </c>
      <c r="B15" s="2" t="s">
        <v>25</v>
      </c>
      <c r="C15" s="2">
        <v>2015</v>
      </c>
      <c r="D15" s="2">
        <v>9</v>
      </c>
      <c r="E15" s="2">
        <v>19</v>
      </c>
      <c r="F15" s="2">
        <v>61</v>
      </c>
      <c r="G1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1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23.75</v>
      </c>
      <c r="I1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76.128205128205124</v>
      </c>
      <c r="J15" s="10">
        <f>MAX(Y_2015[[#This Row],[sub index SO2]:[sub index PM10]])</f>
        <v>76.128205128205124</v>
      </c>
    </row>
    <row r="16" spans="1:13" x14ac:dyDescent="0.25">
      <c r="A16" s="2" t="s">
        <v>7</v>
      </c>
      <c r="B16" s="2" t="s">
        <v>28</v>
      </c>
      <c r="C16" s="2">
        <v>2015</v>
      </c>
      <c r="D16" s="2">
        <v>4</v>
      </c>
      <c r="E16" s="2">
        <v>7</v>
      </c>
      <c r="F16" s="2">
        <v>91</v>
      </c>
      <c r="G1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8.75</v>
      </c>
      <c r="I1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111</v>
      </c>
      <c r="J16" s="10">
        <f>MAX(Y_2015[[#This Row],[sub index SO2]:[sub index PM10]])</f>
        <v>111</v>
      </c>
    </row>
    <row r="17" spans="1:10" x14ac:dyDescent="0.25">
      <c r="A17" s="2" t="s">
        <v>29</v>
      </c>
      <c r="B17" s="2" t="s">
        <v>30</v>
      </c>
      <c r="C17" s="2">
        <v>2015</v>
      </c>
      <c r="D17" s="2">
        <v>4</v>
      </c>
      <c r="E17" s="2">
        <v>4</v>
      </c>
      <c r="F17" s="2">
        <v>70</v>
      </c>
      <c r="G1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</v>
      </c>
      <c r="I1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87.435897435897431</v>
      </c>
      <c r="J17" s="10">
        <f>MAX(Y_2015[[#This Row],[sub index SO2]:[sub index PM10]])</f>
        <v>87.435897435897431</v>
      </c>
    </row>
    <row r="18" spans="1:10" x14ac:dyDescent="0.25">
      <c r="A18" s="2" t="s">
        <v>29</v>
      </c>
      <c r="B18" s="2" t="s">
        <v>31</v>
      </c>
      <c r="C18" s="2">
        <v>2015</v>
      </c>
      <c r="D18" s="2">
        <v>7</v>
      </c>
      <c r="E18" s="2">
        <v>14</v>
      </c>
      <c r="F18" s="2">
        <v>46</v>
      </c>
      <c r="G1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57.282051282051285</v>
      </c>
      <c r="J18" s="10">
        <f>MAX(Y_2015[[#This Row],[sub index SO2]:[sub index PM10]])</f>
        <v>57.282051282051285</v>
      </c>
    </row>
    <row r="19" spans="1:10" x14ac:dyDescent="0.25">
      <c r="A19" s="2" t="s">
        <v>32</v>
      </c>
      <c r="B19" s="2" t="s">
        <v>33</v>
      </c>
      <c r="C19" s="2">
        <v>2015</v>
      </c>
      <c r="D19" s="2">
        <v>6</v>
      </c>
      <c r="E19" s="2">
        <v>12</v>
      </c>
      <c r="F19" s="2">
        <v>69</v>
      </c>
      <c r="G1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1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86.179487179487182</v>
      </c>
      <c r="J19" s="10">
        <f>MAX(Y_2015[[#This Row],[sub index SO2]:[sub index PM10]])</f>
        <v>86.179487179487182</v>
      </c>
    </row>
    <row r="20" spans="1:10" x14ac:dyDescent="0.25">
      <c r="A20" s="2" t="s">
        <v>32</v>
      </c>
      <c r="B20" s="2" t="s">
        <v>34</v>
      </c>
      <c r="C20" s="2">
        <v>2015</v>
      </c>
      <c r="D20" s="2">
        <v>7</v>
      </c>
      <c r="E20" s="2">
        <v>15</v>
      </c>
      <c r="F20" s="2">
        <v>109</v>
      </c>
      <c r="G2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129</v>
      </c>
      <c r="J20" s="10">
        <f>MAX(Y_2015[[#This Row],[sub index SO2]:[sub index PM10]])</f>
        <v>129</v>
      </c>
    </row>
    <row r="21" spans="1:10" x14ac:dyDescent="0.25">
      <c r="A21" s="2" t="s">
        <v>32</v>
      </c>
      <c r="B21" s="2" t="s">
        <v>35</v>
      </c>
      <c r="C21" s="2">
        <v>2015</v>
      </c>
      <c r="D21" s="2">
        <v>7</v>
      </c>
      <c r="E21" s="2">
        <v>14</v>
      </c>
      <c r="F21" s="2">
        <v>124</v>
      </c>
      <c r="G2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2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144</v>
      </c>
      <c r="J21" s="10">
        <f>MAX(Y_2015[[#This Row],[sub index SO2]:[sub index PM10]])</f>
        <v>144</v>
      </c>
    </row>
    <row r="22" spans="1:10" x14ac:dyDescent="0.25">
      <c r="A22" s="2" t="s">
        <v>32</v>
      </c>
      <c r="B22" s="2" t="s">
        <v>36</v>
      </c>
      <c r="C22" s="2">
        <v>2015</v>
      </c>
      <c r="D22" s="2">
        <v>7</v>
      </c>
      <c r="E22" s="2">
        <v>14</v>
      </c>
      <c r="F22" s="2">
        <v>97</v>
      </c>
      <c r="G2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2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117</v>
      </c>
      <c r="J22" s="10">
        <f>MAX(Y_2015[[#This Row],[sub index SO2]:[sub index PM10]])</f>
        <v>117</v>
      </c>
    </row>
    <row r="23" spans="1:10" x14ac:dyDescent="0.25">
      <c r="A23" s="2" t="s">
        <v>32</v>
      </c>
      <c r="B23" s="2" t="s">
        <v>37</v>
      </c>
      <c r="C23" s="2">
        <v>2015</v>
      </c>
      <c r="D23" s="2">
        <v>6</v>
      </c>
      <c r="E23" s="2">
        <v>14</v>
      </c>
      <c r="F23" s="2">
        <v>78</v>
      </c>
      <c r="G2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2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97.487179487179489</v>
      </c>
      <c r="J23" s="10">
        <f>MAX(Y_2015[[#This Row],[sub index SO2]:[sub index PM10]])</f>
        <v>97.487179487179489</v>
      </c>
    </row>
    <row r="24" spans="1:10" x14ac:dyDescent="0.25">
      <c r="A24" s="2" t="s">
        <v>32</v>
      </c>
      <c r="B24" s="2" t="s">
        <v>39</v>
      </c>
      <c r="C24" s="2">
        <v>2015</v>
      </c>
      <c r="D24" s="2">
        <v>7</v>
      </c>
      <c r="E24" s="2">
        <v>15</v>
      </c>
      <c r="F24" s="2">
        <v>115</v>
      </c>
      <c r="G2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135</v>
      </c>
      <c r="J24" s="10">
        <f>MAX(Y_2015[[#This Row],[sub index SO2]:[sub index PM10]])</f>
        <v>135</v>
      </c>
    </row>
    <row r="25" spans="1:10" x14ac:dyDescent="0.25">
      <c r="A25" s="2" t="s">
        <v>32</v>
      </c>
      <c r="B25" s="2" t="s">
        <v>41</v>
      </c>
      <c r="C25" s="2">
        <v>2015</v>
      </c>
      <c r="D25" s="2">
        <v>8</v>
      </c>
      <c r="E25" s="2">
        <v>15</v>
      </c>
      <c r="F25" s="2">
        <v>137</v>
      </c>
      <c r="G2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157</v>
      </c>
      <c r="J25" s="10">
        <f>MAX(Y_2015[[#This Row],[sub index SO2]:[sub index PM10]])</f>
        <v>157</v>
      </c>
    </row>
    <row r="26" spans="1:10" x14ac:dyDescent="0.25">
      <c r="A26" s="2" t="s">
        <v>32</v>
      </c>
      <c r="B26" s="2" t="s">
        <v>42</v>
      </c>
      <c r="C26" s="2">
        <v>2015</v>
      </c>
      <c r="D26" s="2">
        <v>6</v>
      </c>
      <c r="E26" s="2">
        <v>15</v>
      </c>
      <c r="F26" s="2">
        <v>120</v>
      </c>
      <c r="G2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140</v>
      </c>
      <c r="J26" s="10">
        <f>MAX(Y_2015[[#This Row],[sub index SO2]:[sub index PM10]])</f>
        <v>140</v>
      </c>
    </row>
    <row r="27" spans="1:10" x14ac:dyDescent="0.25">
      <c r="A27" s="2" t="s">
        <v>32</v>
      </c>
      <c r="B27" s="2" t="s">
        <v>44</v>
      </c>
      <c r="C27" s="2">
        <v>2015</v>
      </c>
      <c r="D27" s="2">
        <v>6</v>
      </c>
      <c r="E27" s="2">
        <v>13</v>
      </c>
      <c r="F27" s="2">
        <v>70</v>
      </c>
      <c r="G2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2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87.435897435897431</v>
      </c>
      <c r="J27" s="10">
        <f>MAX(Y_2015[[#This Row],[sub index SO2]:[sub index PM10]])</f>
        <v>87.435897435897431</v>
      </c>
    </row>
    <row r="28" spans="1:10" x14ac:dyDescent="0.25">
      <c r="A28" s="2" t="s">
        <v>32</v>
      </c>
      <c r="B28" s="2" t="s">
        <v>46</v>
      </c>
      <c r="C28" s="2">
        <v>2015</v>
      </c>
      <c r="D28" s="2">
        <v>6</v>
      </c>
      <c r="E28" s="2">
        <v>13</v>
      </c>
      <c r="F28" s="2">
        <v>72</v>
      </c>
      <c r="G2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2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89.948717948717956</v>
      </c>
      <c r="J28" s="10">
        <f>MAX(Y_2015[[#This Row],[sub index SO2]:[sub index PM10]])</f>
        <v>89.948717948717956</v>
      </c>
    </row>
    <row r="29" spans="1:10" x14ac:dyDescent="0.25">
      <c r="A29" s="2" t="s">
        <v>32</v>
      </c>
      <c r="B29" s="2" t="s">
        <v>48</v>
      </c>
      <c r="C29" s="2">
        <v>2015</v>
      </c>
      <c r="D29" s="2">
        <v>7</v>
      </c>
      <c r="E29" s="2">
        <v>14</v>
      </c>
      <c r="F29" s="2">
        <v>90</v>
      </c>
      <c r="G2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2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29" s="10">
        <f>MAX(Y_2015[[#This Row],[sub index SO2]:[sub index PM10]])</f>
        <v>110</v>
      </c>
    </row>
    <row r="30" spans="1:10" x14ac:dyDescent="0.25">
      <c r="A30" s="2" t="s">
        <v>32</v>
      </c>
      <c r="B30" s="2" t="s">
        <v>50</v>
      </c>
      <c r="C30" s="2">
        <v>2015</v>
      </c>
      <c r="D30" s="2">
        <v>7</v>
      </c>
      <c r="E30" s="2">
        <v>15</v>
      </c>
      <c r="F30" s="2">
        <v>119</v>
      </c>
      <c r="G3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3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3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139</v>
      </c>
      <c r="J30" s="10">
        <f>MAX(Y_2015[[#This Row],[sub index SO2]:[sub index PM10]])</f>
        <v>139</v>
      </c>
    </row>
    <row r="31" spans="1:10" x14ac:dyDescent="0.25">
      <c r="A31" s="2" t="s">
        <v>32</v>
      </c>
      <c r="B31" s="2" t="s">
        <v>51</v>
      </c>
      <c r="C31" s="2">
        <v>2015</v>
      </c>
      <c r="D31" s="2">
        <v>0</v>
      </c>
      <c r="E31" s="2">
        <v>0</v>
      </c>
      <c r="F31" s="2">
        <v>0</v>
      </c>
      <c r="G3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3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3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31" s="10">
        <f>MAX(Y_2015[[#This Row],[sub index SO2]:[sub index PM10]])</f>
        <v>0</v>
      </c>
    </row>
    <row r="32" spans="1:10" x14ac:dyDescent="0.25">
      <c r="A32" s="2" t="s">
        <v>52</v>
      </c>
      <c r="B32" s="2" t="s">
        <v>53</v>
      </c>
      <c r="C32" s="2">
        <v>2015</v>
      </c>
      <c r="D32" s="2">
        <v>2</v>
      </c>
      <c r="E32" s="2">
        <v>25</v>
      </c>
      <c r="F32" s="2">
        <v>85</v>
      </c>
      <c r="G3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3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3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105</v>
      </c>
      <c r="J32" s="10">
        <f>MAX(Y_2015[[#This Row],[sub index SO2]:[sub index PM10]])</f>
        <v>105</v>
      </c>
    </row>
    <row r="33" spans="1:10" x14ac:dyDescent="0.25">
      <c r="A33" s="2" t="s">
        <v>55</v>
      </c>
      <c r="B33" s="2" t="s">
        <v>55</v>
      </c>
      <c r="C33" s="2">
        <v>2015</v>
      </c>
      <c r="D33" s="2">
        <v>9</v>
      </c>
      <c r="E33" s="2">
        <v>23</v>
      </c>
      <c r="F33" s="2">
        <v>109</v>
      </c>
      <c r="G3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3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3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129</v>
      </c>
      <c r="J33" s="10">
        <f>MAX(Y_2015[[#This Row],[sub index SO2]:[sub index PM10]])</f>
        <v>129</v>
      </c>
    </row>
    <row r="34" spans="1:10" x14ac:dyDescent="0.25">
      <c r="A34" s="2" t="s">
        <v>57</v>
      </c>
      <c r="B34" s="2" t="s">
        <v>58</v>
      </c>
      <c r="C34" s="2">
        <v>2015</v>
      </c>
      <c r="D34" s="2">
        <v>6</v>
      </c>
      <c r="E34" s="2">
        <v>22</v>
      </c>
      <c r="F34" s="2">
        <v>99</v>
      </c>
      <c r="G3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3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3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119</v>
      </c>
      <c r="J34" s="10">
        <f>MAX(Y_2015[[#This Row],[sub index SO2]:[sub index PM10]])</f>
        <v>119</v>
      </c>
    </row>
    <row r="35" spans="1:10" x14ac:dyDescent="0.25">
      <c r="A35" s="2" t="s">
        <v>57</v>
      </c>
      <c r="B35" s="2" t="s">
        <v>60</v>
      </c>
      <c r="C35" s="2">
        <v>2015</v>
      </c>
      <c r="D35" s="2">
        <v>12</v>
      </c>
      <c r="E35" s="2">
        <v>18</v>
      </c>
      <c r="F35" s="2">
        <v>66</v>
      </c>
      <c r="G3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3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3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82.410256410256409</v>
      </c>
      <c r="J35" s="10">
        <f>MAX(Y_2015[[#This Row],[sub index SO2]:[sub index PM10]])</f>
        <v>82.410256410256409</v>
      </c>
    </row>
    <row r="36" spans="1:10" x14ac:dyDescent="0.25">
      <c r="A36" s="2" t="s">
        <v>57</v>
      </c>
      <c r="B36" s="2" t="s">
        <v>62</v>
      </c>
      <c r="C36" s="2">
        <v>2015</v>
      </c>
      <c r="D36" s="2">
        <v>13</v>
      </c>
      <c r="E36" s="2">
        <v>36</v>
      </c>
      <c r="F36" s="2">
        <v>188</v>
      </c>
      <c r="G3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3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45</v>
      </c>
      <c r="I3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208</v>
      </c>
      <c r="J36" s="10">
        <f>MAX(Y_2015[[#This Row],[sub index SO2]:[sub index PM10]])</f>
        <v>208</v>
      </c>
    </row>
    <row r="37" spans="1:10" x14ac:dyDescent="0.25">
      <c r="A37" s="2" t="s">
        <v>57</v>
      </c>
      <c r="B37" s="2" t="s">
        <v>64</v>
      </c>
      <c r="C37" s="2">
        <v>2015</v>
      </c>
      <c r="D37" s="2">
        <v>16</v>
      </c>
      <c r="E37" s="2">
        <v>27</v>
      </c>
      <c r="F37" s="2">
        <v>89</v>
      </c>
      <c r="G3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20</v>
      </c>
      <c r="H3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33.75</v>
      </c>
      <c r="I3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109</v>
      </c>
      <c r="J37" s="10">
        <f>MAX(Y_2015[[#This Row],[sub index SO2]:[sub index PM10]])</f>
        <v>109</v>
      </c>
    </row>
    <row r="38" spans="1:10" x14ac:dyDescent="0.25">
      <c r="A38" s="2" t="s">
        <v>67</v>
      </c>
      <c r="B38" s="2" t="s">
        <v>69</v>
      </c>
      <c r="C38" s="2">
        <v>2015</v>
      </c>
      <c r="D38" s="2">
        <v>14</v>
      </c>
      <c r="E38" s="2">
        <v>25</v>
      </c>
      <c r="F38" s="2">
        <v>83</v>
      </c>
      <c r="G3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17.5</v>
      </c>
      <c r="H3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3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103</v>
      </c>
      <c r="J38" s="10">
        <f>MAX(Y_2015[[#This Row],[sub index SO2]:[sub index PM10]])</f>
        <v>103</v>
      </c>
    </row>
    <row r="39" spans="1:10" x14ac:dyDescent="0.25">
      <c r="A39" s="2" t="s">
        <v>70</v>
      </c>
      <c r="B39" s="2" t="s">
        <v>71</v>
      </c>
      <c r="C39" s="2">
        <v>2015</v>
      </c>
      <c r="D39" s="2">
        <v>4</v>
      </c>
      <c r="E39" s="2">
        <v>9</v>
      </c>
      <c r="F39" s="2">
        <v>62</v>
      </c>
      <c r="G3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3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3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77.384615384615387</v>
      </c>
      <c r="J39" s="10">
        <f>MAX(Y_2015[[#This Row],[sub index SO2]:[sub index PM10]])</f>
        <v>77.384615384615387</v>
      </c>
    </row>
    <row r="40" spans="1:10" x14ac:dyDescent="0.25">
      <c r="A40" s="2" t="s">
        <v>72</v>
      </c>
      <c r="B40" s="2" t="s">
        <v>72</v>
      </c>
      <c r="C40" s="2">
        <v>2015</v>
      </c>
      <c r="D40" s="2">
        <v>4</v>
      </c>
      <c r="E40" s="2">
        <v>9</v>
      </c>
      <c r="F40" s="2">
        <v>52</v>
      </c>
      <c r="G4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64.820512820512818</v>
      </c>
      <c r="J40" s="10">
        <f>MAX(Y_2015[[#This Row],[sub index SO2]:[sub index PM10]])</f>
        <v>64.820512820512818</v>
      </c>
    </row>
    <row r="41" spans="1:10" x14ac:dyDescent="0.25">
      <c r="A41" s="2" t="s">
        <v>75</v>
      </c>
      <c r="B41" s="2" t="s">
        <v>76</v>
      </c>
      <c r="C41" s="2">
        <v>2015</v>
      </c>
      <c r="D41" s="2">
        <v>4</v>
      </c>
      <c r="E41" s="2">
        <v>9</v>
      </c>
      <c r="F41" s="2">
        <v>54</v>
      </c>
      <c r="G4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67.333333333333329</v>
      </c>
      <c r="J41" s="10">
        <f>MAX(Y_2015[[#This Row],[sub index SO2]:[sub index PM10]])</f>
        <v>67.333333333333329</v>
      </c>
    </row>
    <row r="42" spans="1:10" x14ac:dyDescent="0.25">
      <c r="A42" s="2" t="s">
        <v>75</v>
      </c>
      <c r="B42" s="2" t="s">
        <v>78</v>
      </c>
      <c r="C42" s="2">
        <v>2015</v>
      </c>
      <c r="D42" s="2">
        <v>4</v>
      </c>
      <c r="E42" s="2">
        <v>8</v>
      </c>
      <c r="F42" s="2">
        <v>49</v>
      </c>
      <c r="G4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4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61.051282051282051</v>
      </c>
      <c r="J42" s="10">
        <f>MAX(Y_2015[[#This Row],[sub index SO2]:[sub index PM10]])</f>
        <v>61.051282051282051</v>
      </c>
    </row>
    <row r="43" spans="1:10" x14ac:dyDescent="0.25">
      <c r="A43" s="2" t="s">
        <v>75</v>
      </c>
      <c r="B43" s="2" t="s">
        <v>79</v>
      </c>
      <c r="C43" s="2">
        <v>2015</v>
      </c>
      <c r="D43" s="2">
        <v>4</v>
      </c>
      <c r="E43" s="2">
        <v>9</v>
      </c>
      <c r="F43" s="2">
        <v>56</v>
      </c>
      <c r="G4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69.84615384615384</v>
      </c>
      <c r="J43" s="10">
        <f>MAX(Y_2015[[#This Row],[sub index SO2]:[sub index PM10]])</f>
        <v>69.84615384615384</v>
      </c>
    </row>
    <row r="44" spans="1:10" x14ac:dyDescent="0.25">
      <c r="A44" s="2" t="s">
        <v>75</v>
      </c>
      <c r="B44" s="2" t="s">
        <v>81</v>
      </c>
      <c r="C44" s="2">
        <v>2015</v>
      </c>
      <c r="D44" s="2">
        <v>0</v>
      </c>
      <c r="E44" s="2">
        <v>0</v>
      </c>
      <c r="F44" s="2">
        <v>0</v>
      </c>
      <c r="G4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4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4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44" s="10">
        <f>MAX(Y_2015[[#This Row],[sub index SO2]:[sub index PM10]])</f>
        <v>0</v>
      </c>
    </row>
    <row r="45" spans="1:10" x14ac:dyDescent="0.25">
      <c r="A45" s="2" t="s">
        <v>75</v>
      </c>
      <c r="B45" s="2" t="s">
        <v>83</v>
      </c>
      <c r="C45" s="2">
        <v>2015</v>
      </c>
      <c r="D45" s="2">
        <v>4</v>
      </c>
      <c r="E45" s="2">
        <v>9</v>
      </c>
      <c r="F45" s="2">
        <v>52</v>
      </c>
      <c r="G4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64.820512820512818</v>
      </c>
      <c r="J45" s="10">
        <f>MAX(Y_2015[[#This Row],[sub index SO2]:[sub index PM10]])</f>
        <v>64.820512820512818</v>
      </c>
    </row>
    <row r="46" spans="1:10" x14ac:dyDescent="0.25">
      <c r="A46" s="2" t="s">
        <v>75</v>
      </c>
      <c r="B46" s="2" t="s">
        <v>84</v>
      </c>
      <c r="C46" s="2">
        <v>2015</v>
      </c>
      <c r="D46" s="2">
        <v>4</v>
      </c>
      <c r="E46" s="2">
        <v>10</v>
      </c>
      <c r="F46" s="2">
        <v>60</v>
      </c>
      <c r="G4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4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74.871794871794876</v>
      </c>
      <c r="J46" s="10">
        <f>MAX(Y_2015[[#This Row],[sub index SO2]:[sub index PM10]])</f>
        <v>74.871794871794876</v>
      </c>
    </row>
    <row r="47" spans="1:10" x14ac:dyDescent="0.25">
      <c r="A47" s="2" t="s">
        <v>75</v>
      </c>
      <c r="B47" s="2" t="s">
        <v>86</v>
      </c>
      <c r="C47" s="2">
        <v>2015</v>
      </c>
      <c r="D47" s="2">
        <v>9</v>
      </c>
      <c r="E47" s="2">
        <v>10</v>
      </c>
      <c r="F47" s="2">
        <v>56</v>
      </c>
      <c r="G4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4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4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69.84615384615384</v>
      </c>
      <c r="J47" s="10">
        <f>MAX(Y_2015[[#This Row],[sub index SO2]:[sub index PM10]])</f>
        <v>69.84615384615384</v>
      </c>
    </row>
    <row r="48" spans="1:10" x14ac:dyDescent="0.25">
      <c r="A48" s="2" t="s">
        <v>75</v>
      </c>
      <c r="B48" s="2" t="s">
        <v>88</v>
      </c>
      <c r="C48" s="2">
        <v>2015</v>
      </c>
      <c r="D48" s="2">
        <v>4</v>
      </c>
      <c r="E48" s="2">
        <v>9</v>
      </c>
      <c r="F48" s="2">
        <v>59</v>
      </c>
      <c r="G4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4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73.615384615384613</v>
      </c>
      <c r="J48" s="10">
        <f>MAX(Y_2015[[#This Row],[sub index SO2]:[sub index PM10]])</f>
        <v>73.615384615384613</v>
      </c>
    </row>
    <row r="49" spans="1:10" x14ac:dyDescent="0.25">
      <c r="A49" s="2" t="s">
        <v>75</v>
      </c>
      <c r="B49" s="2" t="s">
        <v>89</v>
      </c>
      <c r="C49" s="2">
        <v>2015</v>
      </c>
      <c r="D49" s="2">
        <v>6</v>
      </c>
      <c r="E49" s="2">
        <v>9</v>
      </c>
      <c r="F49" s="2">
        <v>74</v>
      </c>
      <c r="G4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4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4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92.461538461538453</v>
      </c>
      <c r="J49" s="10">
        <f>MAX(Y_2015[[#This Row],[sub index SO2]:[sub index PM10]])</f>
        <v>92.461538461538453</v>
      </c>
    </row>
    <row r="50" spans="1:10" x14ac:dyDescent="0.25">
      <c r="A50" s="2" t="s">
        <v>75</v>
      </c>
      <c r="B50" s="2" t="s">
        <v>90</v>
      </c>
      <c r="C50" s="2">
        <v>2015</v>
      </c>
      <c r="D50" s="2">
        <v>5</v>
      </c>
      <c r="E50" s="2">
        <v>13</v>
      </c>
      <c r="F50" s="2">
        <v>52</v>
      </c>
      <c r="G5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5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5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64.820512820512818</v>
      </c>
      <c r="J50" s="10">
        <f>MAX(Y_2015[[#This Row],[sub index SO2]:[sub index PM10]])</f>
        <v>64.820512820512818</v>
      </c>
    </row>
    <row r="51" spans="1:10" x14ac:dyDescent="0.25">
      <c r="A51" s="2" t="s">
        <v>75</v>
      </c>
      <c r="B51" s="2" t="s">
        <v>91</v>
      </c>
      <c r="C51" s="2">
        <v>2015</v>
      </c>
      <c r="D51" s="2">
        <v>4</v>
      </c>
      <c r="E51" s="2">
        <v>9</v>
      </c>
      <c r="F51" s="2">
        <v>51</v>
      </c>
      <c r="G5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5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5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63.564102564102562</v>
      </c>
      <c r="J51" s="10">
        <f>MAX(Y_2015[[#This Row],[sub index SO2]:[sub index PM10]])</f>
        <v>63.564102564102562</v>
      </c>
    </row>
    <row r="52" spans="1:10" x14ac:dyDescent="0.25">
      <c r="A52" s="2" t="s">
        <v>75</v>
      </c>
      <c r="B52" s="2" t="s">
        <v>93</v>
      </c>
      <c r="C52" s="2">
        <v>2015</v>
      </c>
      <c r="D52" s="2">
        <v>4</v>
      </c>
      <c r="E52" s="2">
        <v>9</v>
      </c>
      <c r="F52" s="2">
        <v>47</v>
      </c>
      <c r="G5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5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5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58.53846153846154</v>
      </c>
      <c r="J52" s="10">
        <f>MAX(Y_2015[[#This Row],[sub index SO2]:[sub index PM10]])</f>
        <v>58.53846153846154</v>
      </c>
    </row>
    <row r="53" spans="1:10" x14ac:dyDescent="0.25">
      <c r="A53" s="2" t="s">
        <v>75</v>
      </c>
      <c r="B53" s="2" t="s">
        <v>94</v>
      </c>
      <c r="C53" s="2">
        <v>2015</v>
      </c>
      <c r="D53" s="2">
        <v>4</v>
      </c>
      <c r="E53" s="2">
        <v>9</v>
      </c>
      <c r="F53" s="2">
        <v>54</v>
      </c>
      <c r="G5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5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5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67.333333333333329</v>
      </c>
      <c r="J53" s="10">
        <f>MAX(Y_2015[[#This Row],[sub index SO2]:[sub index PM10]])</f>
        <v>67.333333333333329</v>
      </c>
    </row>
    <row r="54" spans="1:10" x14ac:dyDescent="0.25">
      <c r="A54" s="2" t="s">
        <v>75</v>
      </c>
      <c r="B54" s="2" t="s">
        <v>95</v>
      </c>
      <c r="C54" s="2">
        <v>2015</v>
      </c>
      <c r="D54" s="2">
        <v>4</v>
      </c>
      <c r="E54" s="2">
        <v>9</v>
      </c>
      <c r="F54" s="2">
        <v>52</v>
      </c>
      <c r="G5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5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5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64.820512820512818</v>
      </c>
      <c r="J54" s="10">
        <f>MAX(Y_2015[[#This Row],[sub index SO2]:[sub index PM10]])</f>
        <v>64.820512820512818</v>
      </c>
    </row>
    <row r="55" spans="1:10" x14ac:dyDescent="0.25">
      <c r="A55" s="2" t="s">
        <v>75</v>
      </c>
      <c r="B55" s="2" t="s">
        <v>96</v>
      </c>
      <c r="C55" s="2">
        <v>2015</v>
      </c>
      <c r="D55" s="2">
        <v>8</v>
      </c>
      <c r="E55" s="2">
        <v>15</v>
      </c>
      <c r="F55" s="2">
        <v>50</v>
      </c>
      <c r="G5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5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5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62.307692307692307</v>
      </c>
      <c r="J55" s="10">
        <f>MAX(Y_2015[[#This Row],[sub index SO2]:[sub index PM10]])</f>
        <v>62.307692307692307</v>
      </c>
    </row>
    <row r="56" spans="1:10" x14ac:dyDescent="0.25">
      <c r="A56" s="2" t="s">
        <v>75</v>
      </c>
      <c r="B56" s="2" t="s">
        <v>97</v>
      </c>
      <c r="C56" s="2">
        <v>2015</v>
      </c>
      <c r="D56" s="2">
        <v>13</v>
      </c>
      <c r="E56" s="2">
        <v>21</v>
      </c>
      <c r="F56" s="2">
        <v>89</v>
      </c>
      <c r="G5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5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5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109</v>
      </c>
      <c r="J56" s="10">
        <f>MAX(Y_2015[[#This Row],[sub index SO2]:[sub index PM10]])</f>
        <v>109</v>
      </c>
    </row>
    <row r="57" spans="1:10" x14ac:dyDescent="0.25">
      <c r="A57" s="2" t="s">
        <v>75</v>
      </c>
      <c r="B57" s="2" t="s">
        <v>99</v>
      </c>
      <c r="C57" s="2">
        <v>2015</v>
      </c>
      <c r="D57" s="2">
        <v>15</v>
      </c>
      <c r="E57" s="2">
        <v>21</v>
      </c>
      <c r="F57" s="2">
        <v>88</v>
      </c>
      <c r="G5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5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5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108</v>
      </c>
      <c r="J57" s="10">
        <f>MAX(Y_2015[[#This Row],[sub index SO2]:[sub index PM10]])</f>
        <v>108</v>
      </c>
    </row>
    <row r="58" spans="1:10" x14ac:dyDescent="0.25">
      <c r="A58" s="2" t="s">
        <v>100</v>
      </c>
      <c r="B58" s="2" t="s">
        <v>101</v>
      </c>
      <c r="C58" s="2">
        <v>2015</v>
      </c>
      <c r="D58" s="2">
        <v>13</v>
      </c>
      <c r="E58" s="2">
        <v>20</v>
      </c>
      <c r="F58" s="2">
        <v>84</v>
      </c>
      <c r="G5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5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5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104</v>
      </c>
      <c r="J58" s="10">
        <f>MAX(Y_2015[[#This Row],[sub index SO2]:[sub index PM10]])</f>
        <v>104</v>
      </c>
    </row>
    <row r="59" spans="1:10" x14ac:dyDescent="0.25">
      <c r="A59" s="2" t="s">
        <v>100</v>
      </c>
      <c r="B59" s="2" t="s">
        <v>102</v>
      </c>
      <c r="C59" s="2">
        <v>2015</v>
      </c>
      <c r="D59" s="2">
        <v>13</v>
      </c>
      <c r="E59" s="2">
        <v>19</v>
      </c>
      <c r="F59" s="2">
        <v>83</v>
      </c>
      <c r="G5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5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23.75</v>
      </c>
      <c r="I5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103</v>
      </c>
      <c r="J59" s="10">
        <f>MAX(Y_2015[[#This Row],[sub index SO2]:[sub index PM10]])</f>
        <v>103</v>
      </c>
    </row>
    <row r="60" spans="1:10" x14ac:dyDescent="0.25">
      <c r="A60" s="2" t="s">
        <v>100</v>
      </c>
      <c r="B60" s="2" t="s">
        <v>104</v>
      </c>
      <c r="C60" s="2">
        <v>2015</v>
      </c>
      <c r="D60" s="2">
        <v>14</v>
      </c>
      <c r="E60" s="2">
        <v>20</v>
      </c>
      <c r="F60" s="2">
        <v>89</v>
      </c>
      <c r="G6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17.5</v>
      </c>
      <c r="H6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6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109</v>
      </c>
      <c r="J60" s="10">
        <f>MAX(Y_2015[[#This Row],[sub index SO2]:[sub index PM10]])</f>
        <v>109</v>
      </c>
    </row>
    <row r="61" spans="1:10" x14ac:dyDescent="0.25">
      <c r="A61" s="2" t="s">
        <v>100</v>
      </c>
      <c r="B61" s="2" t="s">
        <v>106</v>
      </c>
      <c r="C61" s="2">
        <v>2015</v>
      </c>
      <c r="D61" s="2">
        <v>14</v>
      </c>
      <c r="E61" s="2">
        <v>20</v>
      </c>
      <c r="F61" s="2">
        <v>87</v>
      </c>
      <c r="G6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17.5</v>
      </c>
      <c r="H6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6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107</v>
      </c>
      <c r="J61" s="10">
        <f>MAX(Y_2015[[#This Row],[sub index SO2]:[sub index PM10]])</f>
        <v>107</v>
      </c>
    </row>
    <row r="62" spans="1:10" x14ac:dyDescent="0.25">
      <c r="A62" s="2" t="s">
        <v>100</v>
      </c>
      <c r="B62" s="2" t="s">
        <v>108</v>
      </c>
      <c r="C62" s="2">
        <v>2015</v>
      </c>
      <c r="D62" s="2">
        <v>13</v>
      </c>
      <c r="E62" s="2">
        <v>21</v>
      </c>
      <c r="F62" s="2">
        <v>88</v>
      </c>
      <c r="G6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6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6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108</v>
      </c>
      <c r="J62" s="10">
        <f>MAX(Y_2015[[#This Row],[sub index SO2]:[sub index PM10]])</f>
        <v>108</v>
      </c>
    </row>
    <row r="63" spans="1:10" x14ac:dyDescent="0.25">
      <c r="A63" s="2" t="s">
        <v>100</v>
      </c>
      <c r="B63" s="2" t="s">
        <v>109</v>
      </c>
      <c r="C63" s="2">
        <v>2015</v>
      </c>
      <c r="D63" s="2">
        <v>15</v>
      </c>
      <c r="E63" s="2">
        <v>74</v>
      </c>
      <c r="F63" s="2">
        <v>105</v>
      </c>
      <c r="G6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6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92.461538461538453</v>
      </c>
      <c r="I6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125</v>
      </c>
      <c r="J63" s="10">
        <f>MAX(Y_2015[[#This Row],[sub index SO2]:[sub index PM10]])</f>
        <v>125</v>
      </c>
    </row>
    <row r="64" spans="1:10" x14ac:dyDescent="0.25">
      <c r="A64" s="2" t="s">
        <v>100</v>
      </c>
      <c r="B64" s="2" t="s">
        <v>111</v>
      </c>
      <c r="C64" s="2">
        <v>2015</v>
      </c>
      <c r="D64" s="2">
        <v>0</v>
      </c>
      <c r="E64" s="2">
        <v>0</v>
      </c>
      <c r="F64" s="2">
        <v>0</v>
      </c>
      <c r="G6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6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6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64" s="10">
        <f>MAX(Y_2015[[#This Row],[sub index SO2]:[sub index PM10]])</f>
        <v>0</v>
      </c>
    </row>
    <row r="65" spans="1:10" x14ac:dyDescent="0.25">
      <c r="A65" s="2" t="s">
        <v>112</v>
      </c>
      <c r="B65" s="2" t="s">
        <v>113</v>
      </c>
      <c r="C65" s="2">
        <v>2015</v>
      </c>
      <c r="D65" s="2">
        <v>0</v>
      </c>
      <c r="E65" s="2">
        <v>0</v>
      </c>
      <c r="F65" s="2">
        <v>0</v>
      </c>
      <c r="G6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6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6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65" s="10">
        <f>MAX(Y_2015[[#This Row],[sub index SO2]:[sub index PM10]])</f>
        <v>0</v>
      </c>
    </row>
    <row r="66" spans="1:10" x14ac:dyDescent="0.25">
      <c r="A66" s="2" t="s">
        <v>112</v>
      </c>
      <c r="B66" s="2" t="s">
        <v>116</v>
      </c>
      <c r="C66" s="2">
        <v>2015</v>
      </c>
      <c r="D66" s="2">
        <v>2</v>
      </c>
      <c r="E66" s="2">
        <v>20</v>
      </c>
      <c r="F66" s="2">
        <v>101</v>
      </c>
      <c r="G6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6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6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121</v>
      </c>
      <c r="J66" s="10">
        <f>MAX(Y_2015[[#This Row],[sub index SO2]:[sub index PM10]])</f>
        <v>121</v>
      </c>
    </row>
    <row r="67" spans="1:10" x14ac:dyDescent="0.25">
      <c r="A67" s="2" t="s">
        <v>112</v>
      </c>
      <c r="B67" s="2" t="s">
        <v>118</v>
      </c>
      <c r="C67" s="2">
        <v>2015</v>
      </c>
      <c r="D67" s="2">
        <v>2</v>
      </c>
      <c r="E67" s="2">
        <v>15</v>
      </c>
      <c r="F67" s="2">
        <v>105</v>
      </c>
      <c r="G6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6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6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125</v>
      </c>
      <c r="J67" s="10">
        <f>MAX(Y_2015[[#This Row],[sub index SO2]:[sub index PM10]])</f>
        <v>125</v>
      </c>
    </row>
    <row r="68" spans="1:10" x14ac:dyDescent="0.25">
      <c r="A68" s="2" t="s">
        <v>119</v>
      </c>
      <c r="B68" s="2" t="s">
        <v>120</v>
      </c>
      <c r="C68" s="2">
        <v>2015</v>
      </c>
      <c r="D68" s="2">
        <v>2</v>
      </c>
      <c r="E68" s="2">
        <v>10</v>
      </c>
      <c r="F68" s="2">
        <v>37</v>
      </c>
      <c r="G6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6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6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46.25</v>
      </c>
      <c r="J68" s="10">
        <f>MAX(Y_2015[[#This Row],[sub index SO2]:[sub index PM10]])</f>
        <v>46.25</v>
      </c>
    </row>
    <row r="69" spans="1:10" x14ac:dyDescent="0.25">
      <c r="A69" s="2" t="s">
        <v>119</v>
      </c>
      <c r="B69" s="2" t="s">
        <v>121</v>
      </c>
      <c r="C69" s="2">
        <v>2015</v>
      </c>
      <c r="D69" s="2">
        <v>3</v>
      </c>
      <c r="E69" s="2">
        <v>15</v>
      </c>
      <c r="F69" s="2">
        <v>118</v>
      </c>
      <c r="G6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6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6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138</v>
      </c>
      <c r="J69" s="10">
        <f>MAX(Y_2015[[#This Row],[sub index SO2]:[sub index PM10]])</f>
        <v>138</v>
      </c>
    </row>
    <row r="70" spans="1:10" x14ac:dyDescent="0.25">
      <c r="A70" s="2" t="s">
        <v>119</v>
      </c>
      <c r="B70" s="2" t="s">
        <v>123</v>
      </c>
      <c r="C70" s="2">
        <v>2015</v>
      </c>
      <c r="D70" s="2">
        <v>2</v>
      </c>
      <c r="E70" s="2">
        <v>10</v>
      </c>
      <c r="F70" s="2">
        <v>46</v>
      </c>
      <c r="G7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7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7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57.282051282051285</v>
      </c>
      <c r="J70" s="10">
        <f>MAX(Y_2015[[#This Row],[sub index SO2]:[sub index PM10]])</f>
        <v>57.282051282051285</v>
      </c>
    </row>
    <row r="71" spans="1:10" x14ac:dyDescent="0.25">
      <c r="A71" s="2" t="s">
        <v>119</v>
      </c>
      <c r="B71" s="2" t="s">
        <v>124</v>
      </c>
      <c r="C71" s="2">
        <v>2015</v>
      </c>
      <c r="D71" s="2">
        <v>2</v>
      </c>
      <c r="E71" s="2">
        <v>22</v>
      </c>
      <c r="F71" s="2">
        <v>89</v>
      </c>
      <c r="G7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7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7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109</v>
      </c>
      <c r="J71" s="10">
        <f>MAX(Y_2015[[#This Row],[sub index SO2]:[sub index PM10]])</f>
        <v>109</v>
      </c>
    </row>
    <row r="72" spans="1:10" x14ac:dyDescent="0.25">
      <c r="A72" s="2" t="s">
        <v>119</v>
      </c>
      <c r="B72" s="2" t="s">
        <v>126</v>
      </c>
      <c r="C72" s="2">
        <v>2015</v>
      </c>
      <c r="D72" s="2">
        <v>3</v>
      </c>
      <c r="E72" s="2">
        <v>15</v>
      </c>
      <c r="F72" s="2">
        <v>117</v>
      </c>
      <c r="G7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7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7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137</v>
      </c>
      <c r="J72" s="10">
        <f>MAX(Y_2015[[#This Row],[sub index SO2]:[sub index PM10]])</f>
        <v>137</v>
      </c>
    </row>
    <row r="73" spans="1:10" x14ac:dyDescent="0.25">
      <c r="A73" s="2" t="s">
        <v>119</v>
      </c>
      <c r="B73" s="2" t="s">
        <v>128</v>
      </c>
      <c r="C73" s="2">
        <v>2015</v>
      </c>
      <c r="D73" s="2">
        <v>2</v>
      </c>
      <c r="E73" s="2">
        <v>12</v>
      </c>
      <c r="F73" s="2">
        <v>61</v>
      </c>
      <c r="G7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7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7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76.128205128205124</v>
      </c>
      <c r="J73" s="10">
        <f>MAX(Y_2015[[#This Row],[sub index SO2]:[sub index PM10]])</f>
        <v>76.128205128205124</v>
      </c>
    </row>
    <row r="74" spans="1:10" x14ac:dyDescent="0.25">
      <c r="A74" s="2" t="s">
        <v>119</v>
      </c>
      <c r="B74" s="2" t="s">
        <v>130</v>
      </c>
      <c r="C74" s="2">
        <v>2015</v>
      </c>
      <c r="D74" s="2">
        <v>4</v>
      </c>
      <c r="E74" s="2">
        <v>13</v>
      </c>
      <c r="F74" s="2">
        <v>55</v>
      </c>
      <c r="G7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7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7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68.589743589743591</v>
      </c>
      <c r="J74" s="10">
        <f>MAX(Y_2015[[#This Row],[sub index SO2]:[sub index PM10]])</f>
        <v>68.589743589743591</v>
      </c>
    </row>
    <row r="75" spans="1:10" x14ac:dyDescent="0.25">
      <c r="A75" s="2" t="s">
        <v>119</v>
      </c>
      <c r="B75" s="2" t="s">
        <v>131</v>
      </c>
      <c r="C75" s="2">
        <v>2015</v>
      </c>
      <c r="D75" s="2">
        <v>2</v>
      </c>
      <c r="E75" s="2">
        <v>13</v>
      </c>
      <c r="F75" s="2">
        <v>83</v>
      </c>
      <c r="G7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7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7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103</v>
      </c>
      <c r="J75" s="10">
        <f>MAX(Y_2015[[#This Row],[sub index SO2]:[sub index PM10]])</f>
        <v>103</v>
      </c>
    </row>
    <row r="76" spans="1:10" x14ac:dyDescent="0.25">
      <c r="A76" s="2" t="s">
        <v>119</v>
      </c>
      <c r="B76" s="2" t="s">
        <v>132</v>
      </c>
      <c r="C76" s="2">
        <v>2015</v>
      </c>
      <c r="D76" s="2">
        <v>2</v>
      </c>
      <c r="E76" s="2">
        <v>6</v>
      </c>
      <c r="F76" s="2">
        <v>80</v>
      </c>
      <c r="G7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7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7.5</v>
      </c>
      <c r="I7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100</v>
      </c>
      <c r="J76" s="10">
        <f>MAX(Y_2015[[#This Row],[sub index SO2]:[sub index PM10]])</f>
        <v>100</v>
      </c>
    </row>
    <row r="77" spans="1:10" x14ac:dyDescent="0.25">
      <c r="A77" s="2" t="s">
        <v>119</v>
      </c>
      <c r="B77" s="2" t="s">
        <v>133</v>
      </c>
      <c r="C77" s="2">
        <v>2015</v>
      </c>
      <c r="D77" s="2">
        <v>4</v>
      </c>
      <c r="E77" s="2">
        <v>17</v>
      </c>
      <c r="F77" s="2">
        <v>125</v>
      </c>
      <c r="G7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7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7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145</v>
      </c>
      <c r="J77" s="10">
        <f>MAX(Y_2015[[#This Row],[sub index SO2]:[sub index PM10]])</f>
        <v>145</v>
      </c>
    </row>
    <row r="78" spans="1:10" x14ac:dyDescent="0.25">
      <c r="A78" s="2" t="s">
        <v>119</v>
      </c>
      <c r="B78" s="2" t="s">
        <v>135</v>
      </c>
      <c r="C78" s="2">
        <v>2015</v>
      </c>
      <c r="D78" s="2">
        <v>12</v>
      </c>
      <c r="E78" s="2">
        <v>37</v>
      </c>
      <c r="F78" s="2">
        <v>168</v>
      </c>
      <c r="G7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7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46.25</v>
      </c>
      <c r="I7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188</v>
      </c>
      <c r="J78" s="10">
        <f>MAX(Y_2015[[#This Row],[sub index SO2]:[sub index PM10]])</f>
        <v>188</v>
      </c>
    </row>
    <row r="79" spans="1:10" x14ac:dyDescent="0.25">
      <c r="A79" s="2" t="s">
        <v>136</v>
      </c>
      <c r="B79" s="2" t="s">
        <v>137</v>
      </c>
      <c r="C79" s="2">
        <v>2015</v>
      </c>
      <c r="D79" s="2">
        <v>35</v>
      </c>
      <c r="E79" s="2">
        <v>45</v>
      </c>
      <c r="F79" s="2">
        <v>134</v>
      </c>
      <c r="G7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43.75</v>
      </c>
      <c r="H7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56.025641025641022</v>
      </c>
      <c r="I7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154</v>
      </c>
      <c r="J79" s="10">
        <f>MAX(Y_2015[[#This Row],[sub index SO2]:[sub index PM10]])</f>
        <v>154</v>
      </c>
    </row>
    <row r="80" spans="1:10" x14ac:dyDescent="0.25">
      <c r="A80" s="2" t="s">
        <v>139</v>
      </c>
      <c r="B80" s="2" t="s">
        <v>140</v>
      </c>
      <c r="C80" s="2">
        <v>2015</v>
      </c>
      <c r="D80" s="2">
        <v>13</v>
      </c>
      <c r="E80" s="2">
        <v>38</v>
      </c>
      <c r="F80" s="2">
        <v>231</v>
      </c>
      <c r="G8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8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47.5</v>
      </c>
      <c r="I8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251</v>
      </c>
      <c r="J80" s="10">
        <f>MAX(Y_2015[[#This Row],[sub index SO2]:[sub index PM10]])</f>
        <v>251</v>
      </c>
    </row>
    <row r="81" spans="1:10" x14ac:dyDescent="0.25">
      <c r="A81" s="2" t="s">
        <v>139</v>
      </c>
      <c r="B81" s="2" t="s">
        <v>142</v>
      </c>
      <c r="C81" s="2">
        <v>2015</v>
      </c>
      <c r="D81" s="2">
        <v>19</v>
      </c>
      <c r="E81" s="2">
        <v>36</v>
      </c>
      <c r="F81" s="2">
        <v>220</v>
      </c>
      <c r="G8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23.75</v>
      </c>
      <c r="H8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45</v>
      </c>
      <c r="I8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240</v>
      </c>
      <c r="J81" s="10">
        <f>MAX(Y_2015[[#This Row],[sub index SO2]:[sub index PM10]])</f>
        <v>240</v>
      </c>
    </row>
    <row r="82" spans="1:10" x14ac:dyDescent="0.25">
      <c r="A82" s="2" t="s">
        <v>139</v>
      </c>
      <c r="B82" s="2" t="s">
        <v>145</v>
      </c>
      <c r="C82" s="2">
        <v>2015</v>
      </c>
      <c r="D82" s="2">
        <v>36</v>
      </c>
      <c r="E82" s="2">
        <v>45</v>
      </c>
      <c r="F82" s="2">
        <v>142</v>
      </c>
      <c r="G8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45</v>
      </c>
      <c r="H8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56.025641025641022</v>
      </c>
      <c r="I8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162</v>
      </c>
      <c r="J82" s="10">
        <f>MAX(Y_2015[[#This Row],[sub index SO2]:[sub index PM10]])</f>
        <v>162</v>
      </c>
    </row>
    <row r="83" spans="1:10" x14ac:dyDescent="0.25">
      <c r="A83" s="2" t="s">
        <v>139</v>
      </c>
      <c r="B83" s="2" t="s">
        <v>147</v>
      </c>
      <c r="C83" s="2">
        <v>2015</v>
      </c>
      <c r="D83" s="2">
        <v>12</v>
      </c>
      <c r="E83" s="2">
        <v>37</v>
      </c>
      <c r="F83" s="2">
        <v>75</v>
      </c>
      <c r="G8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8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46.25</v>
      </c>
      <c r="I8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93.717948717948715</v>
      </c>
      <c r="J83" s="10">
        <f>MAX(Y_2015[[#This Row],[sub index SO2]:[sub index PM10]])</f>
        <v>93.717948717948715</v>
      </c>
    </row>
    <row r="84" spans="1:10" x14ac:dyDescent="0.25">
      <c r="A84" s="2" t="s">
        <v>139</v>
      </c>
      <c r="B84" s="2" t="s">
        <v>148</v>
      </c>
      <c r="C84" s="2">
        <v>2015</v>
      </c>
      <c r="D84" s="2">
        <v>0</v>
      </c>
      <c r="E84" s="2">
        <v>0</v>
      </c>
      <c r="F84" s="2">
        <v>0</v>
      </c>
      <c r="G8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8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8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84" s="10">
        <f>MAX(Y_2015[[#This Row],[sub index SO2]:[sub index PM10]])</f>
        <v>0</v>
      </c>
    </row>
    <row r="85" spans="1:10" x14ac:dyDescent="0.25">
      <c r="A85" s="2" t="s">
        <v>139</v>
      </c>
      <c r="B85" s="2" t="s">
        <v>149</v>
      </c>
      <c r="C85" s="2">
        <v>2015</v>
      </c>
      <c r="D85" s="2">
        <v>18</v>
      </c>
      <c r="E85" s="2">
        <v>23</v>
      </c>
      <c r="F85" s="2">
        <v>111</v>
      </c>
      <c r="G8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22.5</v>
      </c>
      <c r="H8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8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131</v>
      </c>
      <c r="J85" s="10">
        <f>MAX(Y_2015[[#This Row],[sub index SO2]:[sub index PM10]])</f>
        <v>131</v>
      </c>
    </row>
    <row r="86" spans="1:10" x14ac:dyDescent="0.25">
      <c r="A86" s="2" t="s">
        <v>139</v>
      </c>
      <c r="B86" s="2" t="s">
        <v>150</v>
      </c>
      <c r="C86" s="2">
        <v>2015</v>
      </c>
      <c r="D86" s="2">
        <v>0</v>
      </c>
      <c r="E86" s="2">
        <v>0</v>
      </c>
      <c r="F86" s="2">
        <v>0</v>
      </c>
      <c r="G8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8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8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86" s="10">
        <f>MAX(Y_2015[[#This Row],[sub index SO2]:[sub index PM10]])</f>
        <v>0</v>
      </c>
    </row>
    <row r="87" spans="1:10" x14ac:dyDescent="0.25">
      <c r="A87" s="2" t="s">
        <v>139</v>
      </c>
      <c r="B87" s="2" t="s">
        <v>152</v>
      </c>
      <c r="C87" s="2">
        <v>2015</v>
      </c>
      <c r="D87" s="2">
        <v>2</v>
      </c>
      <c r="E87" s="2">
        <v>15</v>
      </c>
      <c r="F87" s="2">
        <v>64</v>
      </c>
      <c r="G8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8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8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79.897435897435898</v>
      </c>
      <c r="J87" s="10">
        <f>MAX(Y_2015[[#This Row],[sub index SO2]:[sub index PM10]])</f>
        <v>79.897435897435898</v>
      </c>
    </row>
    <row r="88" spans="1:10" x14ac:dyDescent="0.25">
      <c r="A88" s="2" t="s">
        <v>154</v>
      </c>
      <c r="B88" s="2" t="s">
        <v>155</v>
      </c>
      <c r="C88" s="2">
        <v>2015</v>
      </c>
      <c r="D88" s="2">
        <v>2</v>
      </c>
      <c r="E88" s="2">
        <v>16</v>
      </c>
      <c r="F88" s="2">
        <v>99</v>
      </c>
      <c r="G8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8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20</v>
      </c>
      <c r="I8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119</v>
      </c>
      <c r="J88" s="10">
        <f>MAX(Y_2015[[#This Row],[sub index SO2]:[sub index PM10]])</f>
        <v>119</v>
      </c>
    </row>
    <row r="89" spans="1:10" x14ac:dyDescent="0.25">
      <c r="A89" s="2" t="s">
        <v>154</v>
      </c>
      <c r="B89" s="2" t="s">
        <v>156</v>
      </c>
      <c r="C89" s="2">
        <v>2015</v>
      </c>
      <c r="D89" s="2">
        <v>3</v>
      </c>
      <c r="E89" s="2">
        <v>5</v>
      </c>
      <c r="F89" s="2">
        <v>47</v>
      </c>
      <c r="G8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8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8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58.53846153846154</v>
      </c>
      <c r="J89" s="10">
        <f>MAX(Y_2015[[#This Row],[sub index SO2]:[sub index PM10]])</f>
        <v>58.53846153846154</v>
      </c>
    </row>
    <row r="90" spans="1:10" x14ac:dyDescent="0.25">
      <c r="A90" s="2" t="s">
        <v>154</v>
      </c>
      <c r="B90" s="2" t="s">
        <v>157</v>
      </c>
      <c r="C90" s="2">
        <v>2015</v>
      </c>
      <c r="D90" s="2">
        <v>4</v>
      </c>
      <c r="E90" s="2">
        <v>8</v>
      </c>
      <c r="F90" s="2">
        <v>109</v>
      </c>
      <c r="G9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9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9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129</v>
      </c>
      <c r="J90" s="10">
        <f>MAX(Y_2015[[#This Row],[sub index SO2]:[sub index PM10]])</f>
        <v>129</v>
      </c>
    </row>
    <row r="91" spans="1:10" x14ac:dyDescent="0.25">
      <c r="A91" s="2" t="s">
        <v>154</v>
      </c>
      <c r="B91" s="2" t="s">
        <v>158</v>
      </c>
      <c r="C91" s="2">
        <v>2015</v>
      </c>
      <c r="D91" s="2">
        <v>3</v>
      </c>
      <c r="E91" s="2">
        <v>22</v>
      </c>
      <c r="F91" s="2">
        <v>95</v>
      </c>
      <c r="G9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9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9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115</v>
      </c>
      <c r="J91" s="10">
        <f>MAX(Y_2015[[#This Row],[sub index SO2]:[sub index PM10]])</f>
        <v>115</v>
      </c>
    </row>
    <row r="92" spans="1:10" x14ac:dyDescent="0.25">
      <c r="A92" s="2" t="s">
        <v>154</v>
      </c>
      <c r="B92" s="2" t="s">
        <v>159</v>
      </c>
      <c r="C92" s="2">
        <v>2015</v>
      </c>
      <c r="D92" s="2">
        <v>6</v>
      </c>
      <c r="E92" s="2">
        <v>19</v>
      </c>
      <c r="F92" s="2">
        <v>25</v>
      </c>
      <c r="G9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9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23.75</v>
      </c>
      <c r="I9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31.25</v>
      </c>
      <c r="J92" s="10">
        <f>MAX(Y_2015[[#This Row],[sub index SO2]:[sub index PM10]])</f>
        <v>31.25</v>
      </c>
    </row>
    <row r="93" spans="1:10" x14ac:dyDescent="0.25">
      <c r="A93" s="2" t="s">
        <v>154</v>
      </c>
      <c r="B93" s="2" t="s">
        <v>160</v>
      </c>
      <c r="C93" s="2">
        <v>2015</v>
      </c>
      <c r="D93" s="2">
        <v>6</v>
      </c>
      <c r="E93" s="2">
        <v>22</v>
      </c>
      <c r="F93" s="2">
        <v>75</v>
      </c>
      <c r="G9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9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9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93.717948717948715</v>
      </c>
      <c r="J93" s="10">
        <f>MAX(Y_2015[[#This Row],[sub index SO2]:[sub index PM10]])</f>
        <v>93.717948717948715</v>
      </c>
    </row>
    <row r="94" spans="1:10" x14ac:dyDescent="0.25">
      <c r="A94" s="2" t="s">
        <v>154</v>
      </c>
      <c r="B94" s="2" t="s">
        <v>161</v>
      </c>
      <c r="C94" s="2">
        <v>2015</v>
      </c>
      <c r="D94" s="2">
        <v>0</v>
      </c>
      <c r="E94" s="2">
        <v>0</v>
      </c>
      <c r="F94" s="2">
        <v>0</v>
      </c>
      <c r="G9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9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9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94" s="10">
        <f>MAX(Y_2015[[#This Row],[sub index SO2]:[sub index PM10]])</f>
        <v>0</v>
      </c>
    </row>
    <row r="95" spans="1:10" x14ac:dyDescent="0.25">
      <c r="A95" s="2" t="s">
        <v>154</v>
      </c>
      <c r="B95" s="2" t="s">
        <v>162</v>
      </c>
      <c r="C95" s="2">
        <v>2015</v>
      </c>
      <c r="D95" s="2">
        <v>6</v>
      </c>
      <c r="E95" s="2">
        <v>15</v>
      </c>
      <c r="F95" s="2">
        <v>75</v>
      </c>
      <c r="G9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9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9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93.717948717948715</v>
      </c>
      <c r="J95" s="10">
        <f>MAX(Y_2015[[#This Row],[sub index SO2]:[sub index PM10]])</f>
        <v>93.717948717948715</v>
      </c>
    </row>
    <row r="96" spans="1:10" x14ac:dyDescent="0.25">
      <c r="A96" s="2" t="s">
        <v>154</v>
      </c>
      <c r="B96" s="2" t="s">
        <v>163</v>
      </c>
      <c r="C96" s="2">
        <v>2015</v>
      </c>
      <c r="D96" s="2">
        <v>10</v>
      </c>
      <c r="E96" s="2">
        <v>22</v>
      </c>
      <c r="F96" s="2">
        <v>42</v>
      </c>
      <c r="G9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9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9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52.256410256410255</v>
      </c>
      <c r="J96" s="10">
        <f>MAX(Y_2015[[#This Row],[sub index SO2]:[sub index PM10]])</f>
        <v>52.256410256410255</v>
      </c>
    </row>
    <row r="97" spans="1:10" x14ac:dyDescent="0.25">
      <c r="A97" s="2" t="s">
        <v>154</v>
      </c>
      <c r="B97" s="2" t="s">
        <v>164</v>
      </c>
      <c r="C97" s="2">
        <v>2015</v>
      </c>
      <c r="D97" s="2">
        <v>7</v>
      </c>
      <c r="E97" s="2">
        <v>7</v>
      </c>
      <c r="F97" s="2">
        <v>36</v>
      </c>
      <c r="G9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9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8.75</v>
      </c>
      <c r="I9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45</v>
      </c>
      <c r="J97" s="10">
        <f>MAX(Y_2015[[#This Row],[sub index SO2]:[sub index PM10]])</f>
        <v>45</v>
      </c>
    </row>
    <row r="98" spans="1:10" x14ac:dyDescent="0.25">
      <c r="A98" s="2" t="s">
        <v>154</v>
      </c>
      <c r="B98" s="2" t="s">
        <v>166</v>
      </c>
      <c r="C98" s="2">
        <v>2015</v>
      </c>
      <c r="D98" s="2">
        <v>11</v>
      </c>
      <c r="E98" s="2">
        <v>23</v>
      </c>
      <c r="F98" s="2">
        <v>48</v>
      </c>
      <c r="G9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9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9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59.794871794871796</v>
      </c>
      <c r="J98" s="10">
        <f>MAX(Y_2015[[#This Row],[sub index SO2]:[sub index PM10]])</f>
        <v>59.794871794871796</v>
      </c>
    </row>
    <row r="99" spans="1:10" x14ac:dyDescent="0.25">
      <c r="A99" s="2" t="s">
        <v>154</v>
      </c>
      <c r="B99" s="2" t="s">
        <v>167</v>
      </c>
      <c r="C99" s="2">
        <v>2015</v>
      </c>
      <c r="D99" s="2">
        <v>6</v>
      </c>
      <c r="E99" s="2">
        <v>10</v>
      </c>
      <c r="F99" s="2">
        <v>92</v>
      </c>
      <c r="G9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9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9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112</v>
      </c>
      <c r="J99" s="10">
        <f>MAX(Y_2015[[#This Row],[sub index SO2]:[sub index PM10]])</f>
        <v>112</v>
      </c>
    </row>
    <row r="100" spans="1:10" x14ac:dyDescent="0.25">
      <c r="A100" s="2" t="s">
        <v>154</v>
      </c>
      <c r="B100" s="2" t="s">
        <v>168</v>
      </c>
      <c r="C100" s="2">
        <v>2015</v>
      </c>
      <c r="D100" s="2">
        <v>3</v>
      </c>
      <c r="E100" s="2">
        <v>6</v>
      </c>
      <c r="F100" s="2">
        <v>36</v>
      </c>
      <c r="G10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10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7.5</v>
      </c>
      <c r="I10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45</v>
      </c>
      <c r="J100" s="10">
        <f>MAX(Y_2015[[#This Row],[sub index SO2]:[sub index PM10]])</f>
        <v>45</v>
      </c>
    </row>
    <row r="101" spans="1:10" x14ac:dyDescent="0.25">
      <c r="A101" s="2" t="s">
        <v>154</v>
      </c>
      <c r="B101" s="2" t="s">
        <v>169</v>
      </c>
      <c r="C101" s="2">
        <v>2015</v>
      </c>
      <c r="D101" s="2">
        <v>5</v>
      </c>
      <c r="E101" s="2">
        <v>22</v>
      </c>
      <c r="F101" s="2">
        <v>134</v>
      </c>
      <c r="G10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0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10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154</v>
      </c>
      <c r="J101" s="10">
        <f>MAX(Y_2015[[#This Row],[sub index SO2]:[sub index PM10]])</f>
        <v>154</v>
      </c>
    </row>
    <row r="102" spans="1:10" x14ac:dyDescent="0.25">
      <c r="A102" s="2" t="s">
        <v>154</v>
      </c>
      <c r="B102" s="2" t="s">
        <v>170</v>
      </c>
      <c r="C102" s="2">
        <v>2015</v>
      </c>
      <c r="D102" s="2">
        <v>2</v>
      </c>
      <c r="E102" s="2">
        <v>5</v>
      </c>
      <c r="F102" s="2">
        <v>45</v>
      </c>
      <c r="G10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0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0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56.025641025641022</v>
      </c>
      <c r="J102" s="10">
        <f>MAX(Y_2015[[#This Row],[sub index SO2]:[sub index PM10]])</f>
        <v>56.025641025641022</v>
      </c>
    </row>
    <row r="103" spans="1:10" x14ac:dyDescent="0.25">
      <c r="A103" s="2" t="s">
        <v>154</v>
      </c>
      <c r="B103" s="2" t="s">
        <v>171</v>
      </c>
      <c r="C103" s="2">
        <v>2015</v>
      </c>
      <c r="D103" s="2">
        <v>3</v>
      </c>
      <c r="E103" s="2">
        <v>12</v>
      </c>
      <c r="F103" s="2">
        <v>41</v>
      </c>
      <c r="G10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10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10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51</v>
      </c>
      <c r="J103" s="10">
        <f>MAX(Y_2015[[#This Row],[sub index SO2]:[sub index PM10]])</f>
        <v>51</v>
      </c>
    </row>
    <row r="104" spans="1:10" x14ac:dyDescent="0.25">
      <c r="A104" s="2" t="s">
        <v>154</v>
      </c>
      <c r="B104" s="2" t="s">
        <v>172</v>
      </c>
      <c r="C104" s="2">
        <v>2015</v>
      </c>
      <c r="D104" s="2">
        <v>5</v>
      </c>
      <c r="E104" s="2">
        <v>10</v>
      </c>
      <c r="F104" s="2">
        <v>46</v>
      </c>
      <c r="G10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0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10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57.282051282051285</v>
      </c>
      <c r="J104" s="10">
        <f>MAX(Y_2015[[#This Row],[sub index SO2]:[sub index PM10]])</f>
        <v>57.282051282051285</v>
      </c>
    </row>
    <row r="105" spans="1:10" x14ac:dyDescent="0.25">
      <c r="A105" s="2" t="s">
        <v>154</v>
      </c>
      <c r="B105" s="2" t="s">
        <v>173</v>
      </c>
      <c r="C105" s="2">
        <v>2015</v>
      </c>
      <c r="D105" s="2">
        <v>5</v>
      </c>
      <c r="E105" s="2">
        <v>21</v>
      </c>
      <c r="F105" s="2">
        <v>60</v>
      </c>
      <c r="G10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0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10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74.871794871794876</v>
      </c>
      <c r="J105" s="10">
        <f>MAX(Y_2015[[#This Row],[sub index SO2]:[sub index PM10]])</f>
        <v>74.871794871794876</v>
      </c>
    </row>
    <row r="106" spans="1:10" x14ac:dyDescent="0.25">
      <c r="A106" s="2" t="s">
        <v>174</v>
      </c>
      <c r="B106" s="2" t="s">
        <v>175</v>
      </c>
      <c r="C106" s="2">
        <v>2015</v>
      </c>
      <c r="D106" s="2">
        <v>2</v>
      </c>
      <c r="E106" s="2">
        <v>24</v>
      </c>
      <c r="F106" s="2">
        <v>48</v>
      </c>
      <c r="G10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0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30</v>
      </c>
      <c r="I10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59.794871794871796</v>
      </c>
      <c r="J106" s="10">
        <f>MAX(Y_2015[[#This Row],[sub index SO2]:[sub index PM10]])</f>
        <v>59.794871794871796</v>
      </c>
    </row>
    <row r="107" spans="1:10" x14ac:dyDescent="0.25">
      <c r="A107" s="2" t="s">
        <v>174</v>
      </c>
      <c r="B107" s="2" t="s">
        <v>176</v>
      </c>
      <c r="C107" s="2">
        <v>2015</v>
      </c>
      <c r="D107" s="2">
        <v>2</v>
      </c>
      <c r="E107" s="2">
        <v>14</v>
      </c>
      <c r="F107" s="2">
        <v>44</v>
      </c>
      <c r="G10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0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0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54.769230769230766</v>
      </c>
      <c r="J107" s="10">
        <f>MAX(Y_2015[[#This Row],[sub index SO2]:[sub index PM10]])</f>
        <v>54.769230769230766</v>
      </c>
    </row>
    <row r="108" spans="1:10" x14ac:dyDescent="0.25">
      <c r="A108" s="2" t="s">
        <v>174</v>
      </c>
      <c r="B108" s="2" t="s">
        <v>177</v>
      </c>
      <c r="C108" s="2">
        <v>2015</v>
      </c>
      <c r="D108" s="2">
        <v>2</v>
      </c>
      <c r="E108" s="2">
        <v>8</v>
      </c>
      <c r="F108" s="2">
        <v>47</v>
      </c>
      <c r="G10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0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10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58.53846153846154</v>
      </c>
      <c r="J108" s="10">
        <f>MAX(Y_2015[[#This Row],[sub index SO2]:[sub index PM10]])</f>
        <v>58.53846153846154</v>
      </c>
    </row>
    <row r="109" spans="1:10" x14ac:dyDescent="0.25">
      <c r="A109" s="2" t="s">
        <v>174</v>
      </c>
      <c r="B109" s="2" t="s">
        <v>178</v>
      </c>
      <c r="C109" s="2">
        <v>2015</v>
      </c>
      <c r="D109" s="2">
        <v>2</v>
      </c>
      <c r="E109" s="2">
        <v>14</v>
      </c>
      <c r="F109" s="2">
        <v>25</v>
      </c>
      <c r="G10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0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0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31.25</v>
      </c>
      <c r="J109" s="10">
        <f>MAX(Y_2015[[#This Row],[sub index SO2]:[sub index PM10]])</f>
        <v>31.25</v>
      </c>
    </row>
    <row r="110" spans="1:10" x14ac:dyDescent="0.25">
      <c r="A110" s="2" t="s">
        <v>174</v>
      </c>
      <c r="B110" s="2" t="s">
        <v>179</v>
      </c>
      <c r="C110" s="2">
        <v>2015</v>
      </c>
      <c r="D110" s="2">
        <v>10</v>
      </c>
      <c r="E110" s="2">
        <v>25</v>
      </c>
      <c r="F110" s="2">
        <v>55</v>
      </c>
      <c r="G11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1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11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68.589743589743591</v>
      </c>
      <c r="J110" s="10">
        <f>MAX(Y_2015[[#This Row],[sub index SO2]:[sub index PM10]])</f>
        <v>68.589743589743591</v>
      </c>
    </row>
    <row r="111" spans="1:10" x14ac:dyDescent="0.25">
      <c r="A111" s="2" t="s">
        <v>174</v>
      </c>
      <c r="B111" s="2" t="s">
        <v>180</v>
      </c>
      <c r="C111" s="2">
        <v>2015</v>
      </c>
      <c r="D111" s="2">
        <v>2</v>
      </c>
      <c r="E111" s="2">
        <v>8</v>
      </c>
      <c r="F111" s="2">
        <v>48</v>
      </c>
      <c r="G11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1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11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59.794871794871796</v>
      </c>
      <c r="J111" s="10">
        <f>MAX(Y_2015[[#This Row],[sub index SO2]:[sub index PM10]])</f>
        <v>59.794871794871796</v>
      </c>
    </row>
    <row r="112" spans="1:10" x14ac:dyDescent="0.25">
      <c r="A112" s="2" t="s">
        <v>174</v>
      </c>
      <c r="B112" s="2" t="s">
        <v>181</v>
      </c>
      <c r="C112" s="2">
        <v>2015</v>
      </c>
      <c r="D112" s="2">
        <v>2</v>
      </c>
      <c r="E112" s="2">
        <v>5</v>
      </c>
      <c r="F112" s="2">
        <v>37</v>
      </c>
      <c r="G11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1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1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46.25</v>
      </c>
      <c r="J112" s="10">
        <f>MAX(Y_2015[[#This Row],[sub index SO2]:[sub index PM10]])</f>
        <v>46.25</v>
      </c>
    </row>
    <row r="113" spans="1:10" x14ac:dyDescent="0.25">
      <c r="A113" s="2" t="s">
        <v>174</v>
      </c>
      <c r="B113" s="2" t="s">
        <v>182</v>
      </c>
      <c r="C113" s="2">
        <v>2015</v>
      </c>
      <c r="D113" s="2">
        <v>3</v>
      </c>
      <c r="E113" s="2">
        <v>23</v>
      </c>
      <c r="F113" s="2">
        <v>158</v>
      </c>
      <c r="G11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11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11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178</v>
      </c>
      <c r="J113" s="10">
        <f>MAX(Y_2015[[#This Row],[sub index SO2]:[sub index PM10]])</f>
        <v>178</v>
      </c>
    </row>
    <row r="114" spans="1:10" x14ac:dyDescent="0.25">
      <c r="A114" s="2" t="s">
        <v>174</v>
      </c>
      <c r="B114" s="2" t="s">
        <v>183</v>
      </c>
      <c r="C114" s="2">
        <v>2015</v>
      </c>
      <c r="D114" s="2">
        <v>15</v>
      </c>
      <c r="E114" s="2">
        <v>21</v>
      </c>
      <c r="F114" s="2">
        <v>90</v>
      </c>
      <c r="G11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11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11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114" s="10">
        <f>MAX(Y_2015[[#This Row],[sub index SO2]:[sub index PM10]])</f>
        <v>110</v>
      </c>
    </row>
    <row r="115" spans="1:10" x14ac:dyDescent="0.25">
      <c r="A115" s="2" t="s">
        <v>174</v>
      </c>
      <c r="B115" s="2" t="s">
        <v>184</v>
      </c>
      <c r="C115" s="2">
        <v>2015</v>
      </c>
      <c r="D115" s="2">
        <v>10</v>
      </c>
      <c r="E115" s="2">
        <v>14</v>
      </c>
      <c r="F115" s="2">
        <v>125</v>
      </c>
      <c r="G11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1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1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145</v>
      </c>
      <c r="J115" s="10">
        <f>MAX(Y_2015[[#This Row],[sub index SO2]:[sub index PM10]])</f>
        <v>145</v>
      </c>
    </row>
    <row r="116" spans="1:10" x14ac:dyDescent="0.25">
      <c r="A116" s="2" t="s">
        <v>174</v>
      </c>
      <c r="B116" s="2" t="s">
        <v>185</v>
      </c>
      <c r="C116" s="2">
        <v>2015</v>
      </c>
      <c r="D116" s="2">
        <v>11</v>
      </c>
      <c r="E116" s="2">
        <v>20</v>
      </c>
      <c r="F116" s="2">
        <v>97</v>
      </c>
      <c r="G11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11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11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117</v>
      </c>
      <c r="J116" s="10">
        <f>MAX(Y_2015[[#This Row],[sub index SO2]:[sub index PM10]])</f>
        <v>117</v>
      </c>
    </row>
    <row r="117" spans="1:10" x14ac:dyDescent="0.25">
      <c r="A117" s="2" t="s">
        <v>186</v>
      </c>
      <c r="B117" s="2" t="s">
        <v>187</v>
      </c>
      <c r="C117" s="2">
        <v>2015</v>
      </c>
      <c r="D117" s="2">
        <v>9</v>
      </c>
      <c r="E117" s="2">
        <v>28</v>
      </c>
      <c r="F117" s="2">
        <v>90</v>
      </c>
      <c r="G11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11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35</v>
      </c>
      <c r="I11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117" s="10">
        <f>MAX(Y_2015[[#This Row],[sub index SO2]:[sub index PM10]])</f>
        <v>110</v>
      </c>
    </row>
    <row r="118" spans="1:10" x14ac:dyDescent="0.25">
      <c r="A118" s="2" t="s">
        <v>186</v>
      </c>
      <c r="B118" s="2" t="s">
        <v>189</v>
      </c>
      <c r="C118" s="2">
        <v>2015</v>
      </c>
      <c r="D118" s="2">
        <v>21</v>
      </c>
      <c r="E118" s="2">
        <v>22</v>
      </c>
      <c r="F118" s="2">
        <v>56</v>
      </c>
      <c r="G11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26.25</v>
      </c>
      <c r="H11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11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69.84615384615384</v>
      </c>
      <c r="J118" s="10">
        <f>MAX(Y_2015[[#This Row],[sub index SO2]:[sub index PM10]])</f>
        <v>69.84615384615384</v>
      </c>
    </row>
    <row r="119" spans="1:10" x14ac:dyDescent="0.25">
      <c r="A119" s="2" t="s">
        <v>186</v>
      </c>
      <c r="B119" s="2" t="s">
        <v>191</v>
      </c>
      <c r="C119" s="2">
        <v>2015</v>
      </c>
      <c r="D119" s="2">
        <v>2</v>
      </c>
      <c r="E119" s="2">
        <v>14</v>
      </c>
      <c r="F119" s="2">
        <v>103</v>
      </c>
      <c r="G11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1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1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123</v>
      </c>
      <c r="J119" s="10">
        <f>MAX(Y_2015[[#This Row],[sub index SO2]:[sub index PM10]])</f>
        <v>123</v>
      </c>
    </row>
    <row r="120" spans="1:10" x14ac:dyDescent="0.25">
      <c r="A120" s="2" t="s">
        <v>186</v>
      </c>
      <c r="B120" s="2" t="s">
        <v>193</v>
      </c>
      <c r="C120" s="2">
        <v>2015</v>
      </c>
      <c r="D120" s="2">
        <v>0</v>
      </c>
      <c r="E120" s="2">
        <v>7</v>
      </c>
      <c r="F120" s="2">
        <v>125</v>
      </c>
      <c r="G12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2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8.75</v>
      </c>
      <c r="I12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145</v>
      </c>
      <c r="J120" s="10">
        <f>MAX(Y_2015[[#This Row],[sub index SO2]:[sub index PM10]])</f>
        <v>145</v>
      </c>
    </row>
    <row r="121" spans="1:10" x14ac:dyDescent="0.25">
      <c r="A121" s="2" t="s">
        <v>186</v>
      </c>
      <c r="B121" s="2" t="s">
        <v>195</v>
      </c>
      <c r="C121" s="2">
        <v>2015</v>
      </c>
      <c r="D121" s="2">
        <v>13</v>
      </c>
      <c r="E121" s="2">
        <v>18</v>
      </c>
      <c r="F121" s="2">
        <v>90</v>
      </c>
      <c r="G12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12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12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121" s="10">
        <f>MAX(Y_2015[[#This Row],[sub index SO2]:[sub index PM10]])</f>
        <v>110</v>
      </c>
    </row>
    <row r="122" spans="1:10" x14ac:dyDescent="0.25">
      <c r="A122" s="2" t="s">
        <v>186</v>
      </c>
      <c r="B122" s="2" t="s">
        <v>196</v>
      </c>
      <c r="C122" s="2">
        <v>2015</v>
      </c>
      <c r="D122" s="2">
        <v>13</v>
      </c>
      <c r="E122" s="2">
        <v>14</v>
      </c>
      <c r="F122" s="2">
        <v>93</v>
      </c>
      <c r="G12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12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17.5</v>
      </c>
      <c r="I12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113</v>
      </c>
      <c r="J122" s="10">
        <f>MAX(Y_2015[[#This Row],[sub index SO2]:[sub index PM10]])</f>
        <v>113</v>
      </c>
    </row>
    <row r="123" spans="1:10" x14ac:dyDescent="0.25">
      <c r="A123" s="2" t="s">
        <v>186</v>
      </c>
      <c r="B123" s="2" t="s">
        <v>197</v>
      </c>
      <c r="C123" s="2">
        <v>2015</v>
      </c>
      <c r="D123" s="2">
        <v>8</v>
      </c>
      <c r="E123" s="2">
        <v>31</v>
      </c>
      <c r="F123" s="2">
        <v>85</v>
      </c>
      <c r="G12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12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38.75</v>
      </c>
      <c r="I12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105</v>
      </c>
      <c r="J123" s="10">
        <f>MAX(Y_2015[[#This Row],[sub index SO2]:[sub index PM10]])</f>
        <v>105</v>
      </c>
    </row>
    <row r="124" spans="1:10" x14ac:dyDescent="0.25">
      <c r="A124" s="2" t="s">
        <v>186</v>
      </c>
      <c r="B124" s="2" t="s">
        <v>199</v>
      </c>
      <c r="C124" s="2">
        <v>2015</v>
      </c>
      <c r="D124" s="2">
        <v>15</v>
      </c>
      <c r="E124" s="2">
        <v>23</v>
      </c>
      <c r="F124" s="2">
        <v>64</v>
      </c>
      <c r="G12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12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12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79.897435897435898</v>
      </c>
      <c r="J124" s="10">
        <f>MAX(Y_2015[[#This Row],[sub index SO2]:[sub index PM10]])</f>
        <v>79.897435897435898</v>
      </c>
    </row>
    <row r="125" spans="1:10" x14ac:dyDescent="0.25">
      <c r="A125" s="2" t="s">
        <v>186</v>
      </c>
      <c r="B125" s="2" t="s">
        <v>200</v>
      </c>
      <c r="C125" s="2">
        <v>2015</v>
      </c>
      <c r="D125" s="2">
        <v>8</v>
      </c>
      <c r="E125" s="2">
        <v>18</v>
      </c>
      <c r="F125" s="2">
        <v>119</v>
      </c>
      <c r="G12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12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12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139</v>
      </c>
      <c r="J125" s="10">
        <f>MAX(Y_2015[[#This Row],[sub index SO2]:[sub index PM10]])</f>
        <v>139</v>
      </c>
    </row>
    <row r="126" spans="1:10" x14ac:dyDescent="0.25">
      <c r="A126" s="2" t="s">
        <v>186</v>
      </c>
      <c r="B126" s="2" t="s">
        <v>201</v>
      </c>
      <c r="C126" s="2">
        <v>2015</v>
      </c>
      <c r="D126" s="2">
        <v>7</v>
      </c>
      <c r="E126" s="2">
        <v>8</v>
      </c>
      <c r="F126" s="2">
        <v>128</v>
      </c>
      <c r="G12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2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12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148</v>
      </c>
      <c r="J126" s="10">
        <f>MAX(Y_2015[[#This Row],[sub index SO2]:[sub index PM10]])</f>
        <v>148</v>
      </c>
    </row>
    <row r="127" spans="1:10" x14ac:dyDescent="0.25">
      <c r="A127" s="2" t="s">
        <v>186</v>
      </c>
      <c r="B127" s="2" t="s">
        <v>202</v>
      </c>
      <c r="C127" s="2">
        <v>2015</v>
      </c>
      <c r="D127" s="2">
        <v>12</v>
      </c>
      <c r="E127" s="2">
        <v>13</v>
      </c>
      <c r="F127" s="2">
        <v>108</v>
      </c>
      <c r="G12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12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2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128</v>
      </c>
      <c r="J127" s="10">
        <f>MAX(Y_2015[[#This Row],[sub index SO2]:[sub index PM10]])</f>
        <v>128</v>
      </c>
    </row>
    <row r="128" spans="1:10" x14ac:dyDescent="0.25">
      <c r="A128" s="2" t="s">
        <v>186</v>
      </c>
      <c r="B128" s="2" t="s">
        <v>203</v>
      </c>
      <c r="C128" s="2">
        <v>2015</v>
      </c>
      <c r="D128" s="2">
        <v>13</v>
      </c>
      <c r="E128" s="2">
        <v>40</v>
      </c>
      <c r="F128" s="2">
        <v>83</v>
      </c>
      <c r="G12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12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50</v>
      </c>
      <c r="I12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103</v>
      </c>
      <c r="J128" s="10">
        <f>MAX(Y_2015[[#This Row],[sub index SO2]:[sub index PM10]])</f>
        <v>103</v>
      </c>
    </row>
    <row r="129" spans="1:10" x14ac:dyDescent="0.25">
      <c r="A129" s="2" t="s">
        <v>186</v>
      </c>
      <c r="B129" s="2" t="s">
        <v>204</v>
      </c>
      <c r="C129" s="2">
        <v>2015</v>
      </c>
      <c r="D129" s="2">
        <v>0</v>
      </c>
      <c r="E129" s="2">
        <v>0</v>
      </c>
      <c r="F129" s="2">
        <v>0</v>
      </c>
      <c r="G12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2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2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29" s="10">
        <f>MAX(Y_2015[[#This Row],[sub index SO2]:[sub index PM10]])</f>
        <v>0</v>
      </c>
    </row>
    <row r="130" spans="1:10" x14ac:dyDescent="0.25">
      <c r="A130" s="2" t="s">
        <v>205</v>
      </c>
      <c r="B130" s="2" t="s">
        <v>206</v>
      </c>
      <c r="C130" s="2">
        <v>2015</v>
      </c>
      <c r="D130" s="2">
        <v>21</v>
      </c>
      <c r="E130" s="2">
        <v>55</v>
      </c>
      <c r="F130" s="2">
        <v>105</v>
      </c>
      <c r="G13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26.25</v>
      </c>
      <c r="H13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68.589743589743591</v>
      </c>
      <c r="I13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125</v>
      </c>
      <c r="J130" s="10">
        <f>MAX(Y_2015[[#This Row],[sub index SO2]:[sub index PM10]])</f>
        <v>125</v>
      </c>
    </row>
    <row r="131" spans="1:10" x14ac:dyDescent="0.25">
      <c r="A131" s="2" t="s">
        <v>205</v>
      </c>
      <c r="B131" s="2" t="s">
        <v>208</v>
      </c>
      <c r="C131" s="2">
        <v>2015</v>
      </c>
      <c r="D131" s="2">
        <v>5</v>
      </c>
      <c r="E131" s="2">
        <v>20</v>
      </c>
      <c r="F131" s="2">
        <v>103</v>
      </c>
      <c r="G13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3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13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123</v>
      </c>
      <c r="J131" s="10">
        <f>MAX(Y_2015[[#This Row],[sub index SO2]:[sub index PM10]])</f>
        <v>123</v>
      </c>
    </row>
    <row r="132" spans="1:10" x14ac:dyDescent="0.25">
      <c r="A132" s="2" t="s">
        <v>205</v>
      </c>
      <c r="B132" s="2" t="s">
        <v>210</v>
      </c>
      <c r="C132" s="2">
        <v>2015</v>
      </c>
      <c r="D132" s="2">
        <v>20</v>
      </c>
      <c r="E132" s="2">
        <v>53</v>
      </c>
      <c r="F132" s="2">
        <v>104</v>
      </c>
      <c r="G13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25</v>
      </c>
      <c r="H13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66.07692307692308</v>
      </c>
      <c r="I13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124</v>
      </c>
      <c r="J132" s="10">
        <f>MAX(Y_2015[[#This Row],[sub index SO2]:[sub index PM10]])</f>
        <v>124</v>
      </c>
    </row>
    <row r="133" spans="1:10" x14ac:dyDescent="0.25">
      <c r="A133" s="2" t="s">
        <v>205</v>
      </c>
      <c r="B133" s="2" t="s">
        <v>212</v>
      </c>
      <c r="C133" s="2">
        <v>2015</v>
      </c>
      <c r="D133" s="2">
        <v>12</v>
      </c>
      <c r="E133" s="2">
        <v>31</v>
      </c>
      <c r="F133" s="2">
        <v>118</v>
      </c>
      <c r="G13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13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38.75</v>
      </c>
      <c r="I13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138</v>
      </c>
      <c r="J133" s="10">
        <f>MAX(Y_2015[[#This Row],[sub index SO2]:[sub index PM10]])</f>
        <v>138</v>
      </c>
    </row>
    <row r="134" spans="1:10" x14ac:dyDescent="0.25">
      <c r="A134" s="2" t="s">
        <v>205</v>
      </c>
      <c r="B134" s="2" t="s">
        <v>214</v>
      </c>
      <c r="C134" s="2">
        <v>2015</v>
      </c>
      <c r="D134" s="2">
        <v>21</v>
      </c>
      <c r="E134" s="2">
        <v>38</v>
      </c>
      <c r="F134" s="2">
        <v>97</v>
      </c>
      <c r="G13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26.25</v>
      </c>
      <c r="H13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47.5</v>
      </c>
      <c r="I13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117</v>
      </c>
      <c r="J134" s="10">
        <f>MAX(Y_2015[[#This Row],[sub index SO2]:[sub index PM10]])</f>
        <v>117</v>
      </c>
    </row>
    <row r="135" spans="1:10" x14ac:dyDescent="0.25">
      <c r="A135" s="2" t="s">
        <v>205</v>
      </c>
      <c r="B135" s="2" t="s">
        <v>215</v>
      </c>
      <c r="C135" s="2">
        <v>2015</v>
      </c>
      <c r="D135" s="2">
        <v>5</v>
      </c>
      <c r="E135" s="2">
        <v>15</v>
      </c>
      <c r="F135" s="2">
        <v>78</v>
      </c>
      <c r="G13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3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13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97.487179487179489</v>
      </c>
      <c r="J135" s="10">
        <f>MAX(Y_2015[[#This Row],[sub index SO2]:[sub index PM10]])</f>
        <v>97.487179487179489</v>
      </c>
    </row>
    <row r="136" spans="1:10" x14ac:dyDescent="0.25">
      <c r="A136" s="2" t="s">
        <v>205</v>
      </c>
      <c r="B136" s="2" t="s">
        <v>216</v>
      </c>
      <c r="C136" s="2">
        <v>2015</v>
      </c>
      <c r="D136" s="2">
        <v>11</v>
      </c>
      <c r="E136" s="2">
        <v>11</v>
      </c>
      <c r="F136" s="2">
        <v>163</v>
      </c>
      <c r="G13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13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13.75</v>
      </c>
      <c r="I13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183</v>
      </c>
      <c r="J136" s="10">
        <f>MAX(Y_2015[[#This Row],[sub index SO2]:[sub index PM10]])</f>
        <v>183</v>
      </c>
    </row>
    <row r="137" spans="1:10" x14ac:dyDescent="0.25">
      <c r="A137" s="2" t="s">
        <v>205</v>
      </c>
      <c r="B137" s="2" t="s">
        <v>218</v>
      </c>
      <c r="C137" s="2">
        <v>2015</v>
      </c>
      <c r="D137" s="2">
        <v>0</v>
      </c>
      <c r="E137" s="2">
        <v>0</v>
      </c>
      <c r="F137" s="2">
        <v>0</v>
      </c>
      <c r="G13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3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3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37" s="10">
        <f>MAX(Y_2015[[#This Row],[sub index SO2]:[sub index PM10]])</f>
        <v>0</v>
      </c>
    </row>
    <row r="138" spans="1:10" x14ac:dyDescent="0.25">
      <c r="A138" s="2" t="s">
        <v>205</v>
      </c>
      <c r="B138" s="2" t="s">
        <v>220</v>
      </c>
      <c r="C138" s="2">
        <v>2015</v>
      </c>
      <c r="D138" s="2">
        <v>4</v>
      </c>
      <c r="E138" s="2">
        <v>25</v>
      </c>
      <c r="F138" s="2">
        <v>107</v>
      </c>
      <c r="G13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3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13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127</v>
      </c>
      <c r="J138" s="10">
        <f>MAX(Y_2015[[#This Row],[sub index SO2]:[sub index PM10]])</f>
        <v>127</v>
      </c>
    </row>
    <row r="139" spans="1:10" x14ac:dyDescent="0.25">
      <c r="A139" s="2" t="s">
        <v>205</v>
      </c>
      <c r="B139" s="2" t="s">
        <v>221</v>
      </c>
      <c r="C139" s="2">
        <v>2015</v>
      </c>
      <c r="D139" s="2">
        <v>10</v>
      </c>
      <c r="E139" s="2">
        <v>25</v>
      </c>
      <c r="F139" s="2">
        <v>90</v>
      </c>
      <c r="G13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3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13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139" s="10">
        <f>MAX(Y_2015[[#This Row],[sub index SO2]:[sub index PM10]])</f>
        <v>110</v>
      </c>
    </row>
    <row r="140" spans="1:10" x14ac:dyDescent="0.25">
      <c r="A140" s="2" t="s">
        <v>205</v>
      </c>
      <c r="B140" s="2" t="s">
        <v>222</v>
      </c>
      <c r="C140" s="2">
        <v>2015</v>
      </c>
      <c r="D140" s="2">
        <v>50</v>
      </c>
      <c r="E140" s="2">
        <v>48</v>
      </c>
      <c r="F140" s="2">
        <v>167</v>
      </c>
      <c r="G14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62.307692307692307</v>
      </c>
      <c r="H14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59.794871794871796</v>
      </c>
      <c r="I14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187</v>
      </c>
      <c r="J140" s="10">
        <f>MAX(Y_2015[[#This Row],[sub index SO2]:[sub index PM10]])</f>
        <v>187</v>
      </c>
    </row>
    <row r="141" spans="1:10" x14ac:dyDescent="0.25">
      <c r="A141" s="2" t="s">
        <v>205</v>
      </c>
      <c r="B141" s="2" t="s">
        <v>223</v>
      </c>
      <c r="C141" s="2">
        <v>2015</v>
      </c>
      <c r="D141" s="2">
        <v>15</v>
      </c>
      <c r="E141" s="2">
        <v>23</v>
      </c>
      <c r="F141" s="2">
        <v>78</v>
      </c>
      <c r="G14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14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14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97.487179487179489</v>
      </c>
      <c r="J141" s="10">
        <f>MAX(Y_2015[[#This Row],[sub index SO2]:[sub index PM10]])</f>
        <v>97.487179487179489</v>
      </c>
    </row>
    <row r="142" spans="1:10" x14ac:dyDescent="0.25">
      <c r="A142" s="2" t="s">
        <v>205</v>
      </c>
      <c r="B142" s="2" t="s">
        <v>225</v>
      </c>
      <c r="C142" s="2">
        <v>2015</v>
      </c>
      <c r="D142" s="2">
        <v>18</v>
      </c>
      <c r="E142" s="2">
        <v>42</v>
      </c>
      <c r="F142" s="2">
        <v>125</v>
      </c>
      <c r="G14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22.5</v>
      </c>
      <c r="H14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52.256410256410255</v>
      </c>
      <c r="I14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145</v>
      </c>
      <c r="J142" s="10">
        <f>MAX(Y_2015[[#This Row],[sub index SO2]:[sub index PM10]])</f>
        <v>145</v>
      </c>
    </row>
    <row r="143" spans="1:10" x14ac:dyDescent="0.25">
      <c r="A143" s="2" t="s">
        <v>205</v>
      </c>
      <c r="B143" s="2" t="s">
        <v>227</v>
      </c>
      <c r="C143" s="2">
        <v>2015</v>
      </c>
      <c r="D143" s="2">
        <v>23</v>
      </c>
      <c r="E143" s="2">
        <v>52</v>
      </c>
      <c r="F143" s="2">
        <v>102</v>
      </c>
      <c r="G14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28.75</v>
      </c>
      <c r="H14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64.820512820512818</v>
      </c>
      <c r="I14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122</v>
      </c>
      <c r="J143" s="10">
        <f>MAX(Y_2015[[#This Row],[sub index SO2]:[sub index PM10]])</f>
        <v>122</v>
      </c>
    </row>
    <row r="144" spans="1:10" x14ac:dyDescent="0.25">
      <c r="A144" s="2" t="s">
        <v>205</v>
      </c>
      <c r="B144" s="2" t="s">
        <v>228</v>
      </c>
      <c r="C144" s="2">
        <v>2015</v>
      </c>
      <c r="D144" s="2">
        <v>23</v>
      </c>
      <c r="E144" s="2">
        <v>62</v>
      </c>
      <c r="F144" s="2">
        <v>99</v>
      </c>
      <c r="G14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28.75</v>
      </c>
      <c r="H14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77.384615384615387</v>
      </c>
      <c r="I14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119</v>
      </c>
      <c r="J144" s="10">
        <f>MAX(Y_2015[[#This Row],[sub index SO2]:[sub index PM10]])</f>
        <v>119</v>
      </c>
    </row>
    <row r="145" spans="1:10" x14ac:dyDescent="0.25">
      <c r="A145" s="2" t="s">
        <v>205</v>
      </c>
      <c r="B145" s="2" t="s">
        <v>229</v>
      </c>
      <c r="C145" s="2">
        <v>2015</v>
      </c>
      <c r="D145" s="2">
        <v>0</v>
      </c>
      <c r="E145" s="2">
        <v>0</v>
      </c>
      <c r="F145" s="2">
        <v>0</v>
      </c>
      <c r="G14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4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4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45" s="10">
        <f>MAX(Y_2015[[#This Row],[sub index SO2]:[sub index PM10]])</f>
        <v>0</v>
      </c>
    </row>
    <row r="146" spans="1:10" x14ac:dyDescent="0.25">
      <c r="A146" s="2" t="s">
        <v>205</v>
      </c>
      <c r="B146" s="2" t="s">
        <v>230</v>
      </c>
      <c r="C146" s="2">
        <v>2015</v>
      </c>
      <c r="D146" s="2">
        <v>11</v>
      </c>
      <c r="E146" s="2">
        <v>41</v>
      </c>
      <c r="F146" s="2">
        <v>77</v>
      </c>
      <c r="G14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14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51</v>
      </c>
      <c r="I14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96.230769230769226</v>
      </c>
      <c r="J146" s="10">
        <f>MAX(Y_2015[[#This Row],[sub index SO2]:[sub index PM10]])</f>
        <v>96.230769230769226</v>
      </c>
    </row>
    <row r="147" spans="1:10" x14ac:dyDescent="0.25">
      <c r="A147" s="2" t="s">
        <v>205</v>
      </c>
      <c r="B147" s="2" t="s">
        <v>232</v>
      </c>
      <c r="C147" s="2">
        <v>2015</v>
      </c>
      <c r="D147" s="2">
        <v>13</v>
      </c>
      <c r="E147" s="2">
        <v>35</v>
      </c>
      <c r="F147" s="2">
        <v>74</v>
      </c>
      <c r="G14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14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43.75</v>
      </c>
      <c r="I14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92.461538461538453</v>
      </c>
      <c r="J147" s="10">
        <f>MAX(Y_2015[[#This Row],[sub index SO2]:[sub index PM10]])</f>
        <v>92.461538461538453</v>
      </c>
    </row>
    <row r="148" spans="1:10" x14ac:dyDescent="0.25">
      <c r="A148" s="2" t="s">
        <v>205</v>
      </c>
      <c r="B148" s="2" t="s">
        <v>233</v>
      </c>
      <c r="C148" s="2">
        <v>2015</v>
      </c>
      <c r="D148" s="2">
        <v>0</v>
      </c>
      <c r="E148" s="2">
        <v>0</v>
      </c>
      <c r="F148" s="2">
        <v>0</v>
      </c>
      <c r="G14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4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4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48" s="10">
        <f>MAX(Y_2015[[#This Row],[sub index SO2]:[sub index PM10]])</f>
        <v>0</v>
      </c>
    </row>
    <row r="149" spans="1:10" x14ac:dyDescent="0.25">
      <c r="A149" s="2" t="s">
        <v>205</v>
      </c>
      <c r="B149" s="2" t="s">
        <v>236</v>
      </c>
      <c r="C149" s="2">
        <v>2015</v>
      </c>
      <c r="D149" s="2">
        <v>28</v>
      </c>
      <c r="E149" s="2">
        <v>58</v>
      </c>
      <c r="F149" s="2">
        <v>117</v>
      </c>
      <c r="G14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35</v>
      </c>
      <c r="H14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72.358974358974365</v>
      </c>
      <c r="I14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137</v>
      </c>
      <c r="J149" s="10">
        <f>MAX(Y_2015[[#This Row],[sub index SO2]:[sub index PM10]])</f>
        <v>137</v>
      </c>
    </row>
    <row r="150" spans="1:10" x14ac:dyDescent="0.25">
      <c r="A150" s="2" t="s">
        <v>205</v>
      </c>
      <c r="B150" s="2" t="s">
        <v>238</v>
      </c>
      <c r="C150" s="2">
        <v>2015</v>
      </c>
      <c r="D150" s="2">
        <v>22</v>
      </c>
      <c r="E150" s="2">
        <v>56</v>
      </c>
      <c r="F150" s="2">
        <v>107</v>
      </c>
      <c r="G15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27.5</v>
      </c>
      <c r="H15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69.84615384615384</v>
      </c>
      <c r="I15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127</v>
      </c>
      <c r="J150" s="10">
        <f>MAX(Y_2015[[#This Row],[sub index SO2]:[sub index PM10]])</f>
        <v>127</v>
      </c>
    </row>
    <row r="151" spans="1:10" x14ac:dyDescent="0.25">
      <c r="A151" s="2" t="s">
        <v>205</v>
      </c>
      <c r="B151" s="2" t="s">
        <v>239</v>
      </c>
      <c r="C151" s="2">
        <v>2015</v>
      </c>
      <c r="D151" s="2">
        <v>0</v>
      </c>
      <c r="E151" s="2">
        <v>0</v>
      </c>
      <c r="F151" s="2">
        <v>0</v>
      </c>
      <c r="G15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5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5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51" s="10">
        <f>MAX(Y_2015[[#This Row],[sub index SO2]:[sub index PM10]])</f>
        <v>0</v>
      </c>
    </row>
    <row r="152" spans="1:10" x14ac:dyDescent="0.25">
      <c r="A152" s="2" t="s">
        <v>205</v>
      </c>
      <c r="B152" s="2" t="s">
        <v>240</v>
      </c>
      <c r="C152" s="2">
        <v>2015</v>
      </c>
      <c r="D152" s="2">
        <v>25</v>
      </c>
      <c r="E152" s="2">
        <v>13</v>
      </c>
      <c r="F152" s="2">
        <v>122</v>
      </c>
      <c r="G15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31.25</v>
      </c>
      <c r="H15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5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142</v>
      </c>
      <c r="J152" s="10">
        <f>MAX(Y_2015[[#This Row],[sub index SO2]:[sub index PM10]])</f>
        <v>142</v>
      </c>
    </row>
    <row r="153" spans="1:10" x14ac:dyDescent="0.25">
      <c r="A153" s="2" t="s">
        <v>205</v>
      </c>
      <c r="B153" s="2" t="s">
        <v>241</v>
      </c>
      <c r="C153" s="2">
        <v>2015</v>
      </c>
      <c r="D153" s="2">
        <v>2</v>
      </c>
      <c r="E153" s="2">
        <v>11</v>
      </c>
      <c r="F153" s="2">
        <v>36</v>
      </c>
      <c r="G15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13.75</v>
      </c>
      <c r="I15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45</v>
      </c>
      <c r="J153" s="10">
        <f>MAX(Y_2015[[#This Row],[sub index SO2]:[sub index PM10]])</f>
        <v>45</v>
      </c>
    </row>
    <row r="154" spans="1:10" x14ac:dyDescent="0.25">
      <c r="A154" s="2" t="s">
        <v>205</v>
      </c>
      <c r="B154" s="2" t="s">
        <v>242</v>
      </c>
      <c r="C154" s="2">
        <v>2015</v>
      </c>
      <c r="D154" s="2">
        <v>2</v>
      </c>
      <c r="E154" s="2">
        <v>5</v>
      </c>
      <c r="F154" s="2">
        <v>36</v>
      </c>
      <c r="G15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5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45</v>
      </c>
      <c r="J154" s="10">
        <f>MAX(Y_2015[[#This Row],[sub index SO2]:[sub index PM10]])</f>
        <v>45</v>
      </c>
    </row>
    <row r="155" spans="1:10" x14ac:dyDescent="0.25">
      <c r="A155" s="2" t="s">
        <v>244</v>
      </c>
      <c r="B155" s="2" t="s">
        <v>245</v>
      </c>
      <c r="C155" s="2">
        <v>2015</v>
      </c>
      <c r="D155" s="2">
        <v>2</v>
      </c>
      <c r="E155" s="2">
        <v>10</v>
      </c>
      <c r="F155" s="2">
        <v>26</v>
      </c>
      <c r="G15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15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32.5</v>
      </c>
      <c r="J155" s="10">
        <f>MAX(Y_2015[[#This Row],[sub index SO2]:[sub index PM10]])</f>
        <v>32.5</v>
      </c>
    </row>
    <row r="156" spans="1:10" x14ac:dyDescent="0.25">
      <c r="A156" s="2" t="s">
        <v>246</v>
      </c>
      <c r="B156" s="2" t="s">
        <v>247</v>
      </c>
      <c r="C156" s="2">
        <v>2015</v>
      </c>
      <c r="D156" s="2">
        <v>2</v>
      </c>
      <c r="E156" s="2">
        <v>13</v>
      </c>
      <c r="F156" s="2">
        <v>59</v>
      </c>
      <c r="G15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5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73.615384615384613</v>
      </c>
      <c r="J156" s="10">
        <f>MAX(Y_2015[[#This Row],[sub index SO2]:[sub index PM10]])</f>
        <v>73.615384615384613</v>
      </c>
    </row>
    <row r="157" spans="1:10" x14ac:dyDescent="0.25">
      <c r="A157" s="2" t="s">
        <v>246</v>
      </c>
      <c r="B157" s="2" t="s">
        <v>249</v>
      </c>
      <c r="C157" s="2">
        <v>2015</v>
      </c>
      <c r="D157" s="2">
        <v>2</v>
      </c>
      <c r="E157" s="2">
        <v>5</v>
      </c>
      <c r="F157" s="2">
        <v>30</v>
      </c>
      <c r="G15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5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37.5</v>
      </c>
      <c r="J157" s="10">
        <f>MAX(Y_2015[[#This Row],[sub index SO2]:[sub index PM10]])</f>
        <v>37.5</v>
      </c>
    </row>
    <row r="158" spans="1:10" x14ac:dyDescent="0.25">
      <c r="A158" s="2" t="s">
        <v>246</v>
      </c>
      <c r="B158" s="2" t="s">
        <v>250</v>
      </c>
      <c r="C158" s="2">
        <v>2015</v>
      </c>
      <c r="D158" s="2">
        <v>2</v>
      </c>
      <c r="E158" s="2">
        <v>13</v>
      </c>
      <c r="F158" s="2">
        <v>84</v>
      </c>
      <c r="G15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5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104</v>
      </c>
      <c r="J158" s="10">
        <f>MAX(Y_2015[[#This Row],[sub index SO2]:[sub index PM10]])</f>
        <v>104</v>
      </c>
    </row>
    <row r="159" spans="1:10" x14ac:dyDescent="0.25">
      <c r="A159" s="2" t="s">
        <v>246</v>
      </c>
      <c r="B159" s="2" t="s">
        <v>251</v>
      </c>
      <c r="C159" s="2">
        <v>2015</v>
      </c>
      <c r="D159" s="2">
        <v>2</v>
      </c>
      <c r="E159" s="2">
        <v>8</v>
      </c>
      <c r="F159" s="2">
        <v>44</v>
      </c>
      <c r="G15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5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15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54.769230769230766</v>
      </c>
      <c r="J159" s="10">
        <f>MAX(Y_2015[[#This Row],[sub index SO2]:[sub index PM10]])</f>
        <v>54.769230769230766</v>
      </c>
    </row>
    <row r="160" spans="1:10" x14ac:dyDescent="0.25">
      <c r="A160" s="2" t="s">
        <v>246</v>
      </c>
      <c r="B160" s="2" t="s">
        <v>252</v>
      </c>
      <c r="C160" s="2">
        <v>2015</v>
      </c>
      <c r="D160" s="2">
        <v>2</v>
      </c>
      <c r="E160" s="2">
        <v>5</v>
      </c>
      <c r="F160" s="2">
        <v>34</v>
      </c>
      <c r="G16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6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42.5</v>
      </c>
      <c r="J160" s="10">
        <f>MAX(Y_2015[[#This Row],[sub index SO2]:[sub index PM10]])</f>
        <v>42.5</v>
      </c>
    </row>
    <row r="161" spans="1:10" x14ac:dyDescent="0.25">
      <c r="A161" s="2" t="s">
        <v>246</v>
      </c>
      <c r="B161" s="2" t="s">
        <v>253</v>
      </c>
      <c r="C161" s="2">
        <v>2015</v>
      </c>
      <c r="D161" s="2">
        <v>2</v>
      </c>
      <c r="E161" s="2">
        <v>5</v>
      </c>
      <c r="F161" s="2">
        <v>33</v>
      </c>
      <c r="G16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6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41.25</v>
      </c>
      <c r="J161" s="10">
        <f>MAX(Y_2015[[#This Row],[sub index SO2]:[sub index PM10]])</f>
        <v>41.25</v>
      </c>
    </row>
    <row r="162" spans="1:10" x14ac:dyDescent="0.25">
      <c r="A162" s="2" t="s">
        <v>246</v>
      </c>
      <c r="B162" s="2" t="s">
        <v>254</v>
      </c>
      <c r="C162" s="2">
        <v>2015</v>
      </c>
      <c r="D162" s="2">
        <v>2</v>
      </c>
      <c r="E162" s="2">
        <v>5</v>
      </c>
      <c r="F162" s="2">
        <v>42</v>
      </c>
      <c r="G16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6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52.256410256410255</v>
      </c>
      <c r="J162" s="10">
        <f>MAX(Y_2015[[#This Row],[sub index SO2]:[sub index PM10]])</f>
        <v>52.256410256410255</v>
      </c>
    </row>
    <row r="163" spans="1:10" x14ac:dyDescent="0.25">
      <c r="A163" s="2" t="s">
        <v>255</v>
      </c>
      <c r="B163" s="2" t="s">
        <v>256</v>
      </c>
      <c r="C163" s="2">
        <v>2015</v>
      </c>
      <c r="D163" s="2">
        <v>2</v>
      </c>
      <c r="E163" s="2">
        <v>8</v>
      </c>
      <c r="F163" s="2">
        <v>122</v>
      </c>
      <c r="G16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10</v>
      </c>
      <c r="I16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142</v>
      </c>
      <c r="J163" s="10">
        <f>MAX(Y_2015[[#This Row],[sub index SO2]:[sub index PM10]])</f>
        <v>142</v>
      </c>
    </row>
    <row r="164" spans="1:10" x14ac:dyDescent="0.25">
      <c r="A164" s="2" t="s">
        <v>255</v>
      </c>
      <c r="B164" s="2" t="s">
        <v>257</v>
      </c>
      <c r="C164" s="2">
        <v>2015</v>
      </c>
      <c r="D164" s="2">
        <v>2</v>
      </c>
      <c r="E164" s="2">
        <v>5</v>
      </c>
      <c r="F164" s="2">
        <v>93</v>
      </c>
      <c r="G16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6.25</v>
      </c>
      <c r="I16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113</v>
      </c>
      <c r="J164" s="10">
        <f>MAX(Y_2015[[#This Row],[sub index SO2]:[sub index PM10]])</f>
        <v>113</v>
      </c>
    </row>
    <row r="165" spans="1:10" x14ac:dyDescent="0.25">
      <c r="A165" s="2" t="s">
        <v>255</v>
      </c>
      <c r="B165" s="2" t="s">
        <v>258</v>
      </c>
      <c r="C165" s="2">
        <v>2015</v>
      </c>
      <c r="D165" s="2">
        <v>10</v>
      </c>
      <c r="E165" s="2">
        <v>24</v>
      </c>
      <c r="F165" s="2">
        <v>102</v>
      </c>
      <c r="G16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6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30</v>
      </c>
      <c r="I16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122</v>
      </c>
      <c r="J165" s="10">
        <f>MAX(Y_2015[[#This Row],[sub index SO2]:[sub index PM10]])</f>
        <v>122</v>
      </c>
    </row>
    <row r="166" spans="1:10" x14ac:dyDescent="0.25">
      <c r="A166" s="2" t="s">
        <v>255</v>
      </c>
      <c r="B166" s="2" t="s">
        <v>259</v>
      </c>
      <c r="C166" s="2">
        <v>2015</v>
      </c>
      <c r="D166" s="2">
        <v>4</v>
      </c>
      <c r="E166" s="2">
        <v>12</v>
      </c>
      <c r="F166" s="2">
        <v>82</v>
      </c>
      <c r="G16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6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16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102</v>
      </c>
      <c r="J166" s="10">
        <f>MAX(Y_2015[[#This Row],[sub index SO2]:[sub index PM10]])</f>
        <v>102</v>
      </c>
    </row>
    <row r="167" spans="1:10" x14ac:dyDescent="0.25">
      <c r="A167" s="2" t="s">
        <v>260</v>
      </c>
      <c r="B167" s="2" t="s">
        <v>261</v>
      </c>
      <c r="C167" s="2">
        <v>2015</v>
      </c>
      <c r="D167" s="2">
        <v>2</v>
      </c>
      <c r="E167" s="2">
        <v>18</v>
      </c>
      <c r="F167" s="2">
        <v>54</v>
      </c>
      <c r="G16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16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67.333333333333329</v>
      </c>
      <c r="J167" s="10">
        <f>MAX(Y_2015[[#This Row],[sub index SO2]:[sub index PM10]])</f>
        <v>67.333333333333329</v>
      </c>
    </row>
    <row r="168" spans="1:10" x14ac:dyDescent="0.25">
      <c r="A168" s="2" t="s">
        <v>260</v>
      </c>
      <c r="B168" s="2" t="s">
        <v>262</v>
      </c>
      <c r="C168" s="2">
        <v>2015</v>
      </c>
      <c r="D168" s="2">
        <v>2</v>
      </c>
      <c r="E168" s="2">
        <v>17</v>
      </c>
      <c r="F168" s="2">
        <v>81</v>
      </c>
      <c r="G16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6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16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101</v>
      </c>
      <c r="J168" s="10">
        <f>MAX(Y_2015[[#This Row],[sub index SO2]:[sub index PM10]])</f>
        <v>101</v>
      </c>
    </row>
    <row r="169" spans="1:10" x14ac:dyDescent="0.25">
      <c r="A169" s="2" t="s">
        <v>263</v>
      </c>
      <c r="B169" s="2" t="s">
        <v>264</v>
      </c>
      <c r="C169" s="2">
        <v>2015</v>
      </c>
      <c r="D169" s="2">
        <v>3</v>
      </c>
      <c r="E169" s="2">
        <v>30</v>
      </c>
      <c r="F169" s="2">
        <v>81</v>
      </c>
      <c r="G16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16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37.5</v>
      </c>
      <c r="I16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101</v>
      </c>
      <c r="J169" s="10">
        <f>MAX(Y_2015[[#This Row],[sub index SO2]:[sub index PM10]])</f>
        <v>101</v>
      </c>
    </row>
    <row r="170" spans="1:10" x14ac:dyDescent="0.25">
      <c r="A170" s="2" t="s">
        <v>263</v>
      </c>
      <c r="B170" s="2" t="s">
        <v>265</v>
      </c>
      <c r="C170" s="2">
        <v>2015</v>
      </c>
      <c r="D170" s="2">
        <v>0</v>
      </c>
      <c r="E170" s="2">
        <v>0</v>
      </c>
      <c r="F170" s="2">
        <v>0</v>
      </c>
      <c r="G17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7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7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70" s="10">
        <f>MAX(Y_2015[[#This Row],[sub index SO2]:[sub index PM10]])</f>
        <v>0</v>
      </c>
    </row>
    <row r="171" spans="1:10" x14ac:dyDescent="0.25">
      <c r="A171" s="2" t="s">
        <v>263</v>
      </c>
      <c r="B171" s="2" t="s">
        <v>266</v>
      </c>
      <c r="C171" s="2">
        <v>2015</v>
      </c>
      <c r="D171" s="2">
        <v>2</v>
      </c>
      <c r="E171" s="2">
        <v>10</v>
      </c>
      <c r="F171" s="2">
        <v>100</v>
      </c>
      <c r="G17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7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12.5</v>
      </c>
      <c r="I17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120</v>
      </c>
      <c r="J171" s="10">
        <f>MAX(Y_2015[[#This Row],[sub index SO2]:[sub index PM10]])</f>
        <v>120</v>
      </c>
    </row>
    <row r="172" spans="1:10" x14ac:dyDescent="0.25">
      <c r="A172" s="2" t="s">
        <v>263</v>
      </c>
      <c r="B172" s="2" t="s">
        <v>268</v>
      </c>
      <c r="C172" s="2">
        <v>2015</v>
      </c>
      <c r="D172" s="2">
        <v>2</v>
      </c>
      <c r="E172" s="2">
        <v>13</v>
      </c>
      <c r="F172" s="2">
        <v>88</v>
      </c>
      <c r="G17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7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7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108</v>
      </c>
      <c r="J172" s="10">
        <f>MAX(Y_2015[[#This Row],[sub index SO2]:[sub index PM10]])</f>
        <v>108</v>
      </c>
    </row>
    <row r="173" spans="1:10" x14ac:dyDescent="0.25">
      <c r="A173" s="2" t="s">
        <v>263</v>
      </c>
      <c r="B173" s="2" t="s">
        <v>270</v>
      </c>
      <c r="C173" s="2">
        <v>2015</v>
      </c>
      <c r="D173" s="2">
        <v>15</v>
      </c>
      <c r="E173" s="2">
        <v>13</v>
      </c>
      <c r="F173" s="2">
        <v>108</v>
      </c>
      <c r="G17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17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7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128</v>
      </c>
      <c r="J173" s="10">
        <f>MAX(Y_2015[[#This Row],[sub index SO2]:[sub index PM10]])</f>
        <v>128</v>
      </c>
    </row>
    <row r="174" spans="1:10" x14ac:dyDescent="0.25">
      <c r="A174" s="2" t="s">
        <v>263</v>
      </c>
      <c r="B174" s="2" t="s">
        <v>272</v>
      </c>
      <c r="C174" s="2">
        <v>2015</v>
      </c>
      <c r="D174" s="2">
        <v>2</v>
      </c>
      <c r="E174" s="2">
        <v>17</v>
      </c>
      <c r="F174" s="2">
        <v>94</v>
      </c>
      <c r="G17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2.5</v>
      </c>
      <c r="H17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17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114</v>
      </c>
      <c r="J174" s="10">
        <f>MAX(Y_2015[[#This Row],[sub index SO2]:[sub index PM10]])</f>
        <v>114</v>
      </c>
    </row>
    <row r="175" spans="1:10" x14ac:dyDescent="0.25">
      <c r="A175" s="2" t="s">
        <v>263</v>
      </c>
      <c r="B175" s="2" t="s">
        <v>273</v>
      </c>
      <c r="C175" s="2">
        <v>2015</v>
      </c>
      <c r="D175" s="2">
        <v>4</v>
      </c>
      <c r="E175" s="2">
        <v>21</v>
      </c>
      <c r="F175" s="2">
        <v>50</v>
      </c>
      <c r="G17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7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17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62.307692307692307</v>
      </c>
      <c r="J175" s="10">
        <f>MAX(Y_2015[[#This Row],[sub index SO2]:[sub index PM10]])</f>
        <v>62.307692307692307</v>
      </c>
    </row>
    <row r="176" spans="1:10" x14ac:dyDescent="0.25">
      <c r="A176" s="2" t="s">
        <v>263</v>
      </c>
      <c r="B176" s="2" t="s">
        <v>274</v>
      </c>
      <c r="C176" s="2">
        <v>2015</v>
      </c>
      <c r="D176" s="2">
        <v>0</v>
      </c>
      <c r="E176" s="2">
        <v>0</v>
      </c>
      <c r="F176" s="2">
        <v>0</v>
      </c>
      <c r="G17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7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7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76" s="10">
        <f>MAX(Y_2015[[#This Row],[sub index SO2]:[sub index PM10]])</f>
        <v>0</v>
      </c>
    </row>
    <row r="177" spans="1:10" x14ac:dyDescent="0.25">
      <c r="A177" s="2" t="s">
        <v>263</v>
      </c>
      <c r="B177" s="2" t="s">
        <v>275</v>
      </c>
      <c r="C177" s="2">
        <v>2015</v>
      </c>
      <c r="D177" s="2">
        <v>8</v>
      </c>
      <c r="E177" s="2">
        <v>13</v>
      </c>
      <c r="F177" s="2">
        <v>100</v>
      </c>
      <c r="G17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17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7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120</v>
      </c>
      <c r="J177" s="10">
        <f>MAX(Y_2015[[#This Row],[sub index SO2]:[sub index PM10]])</f>
        <v>120</v>
      </c>
    </row>
    <row r="178" spans="1:10" x14ac:dyDescent="0.25">
      <c r="A178" s="2" t="s">
        <v>263</v>
      </c>
      <c r="B178" s="2" t="s">
        <v>276</v>
      </c>
      <c r="C178" s="2">
        <v>2015</v>
      </c>
      <c r="D178" s="2">
        <v>4</v>
      </c>
      <c r="E178" s="2">
        <v>17</v>
      </c>
      <c r="F178" s="2">
        <v>77</v>
      </c>
      <c r="G17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17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17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96.230769230769226</v>
      </c>
      <c r="J178" s="10">
        <f>MAX(Y_2015[[#This Row],[sub index SO2]:[sub index PM10]])</f>
        <v>96.230769230769226</v>
      </c>
    </row>
    <row r="179" spans="1:10" x14ac:dyDescent="0.25">
      <c r="A179" s="2" t="s">
        <v>263</v>
      </c>
      <c r="B179" s="2" t="s">
        <v>277</v>
      </c>
      <c r="C179" s="2">
        <v>2015</v>
      </c>
      <c r="D179" s="2">
        <v>10</v>
      </c>
      <c r="E179" s="2">
        <v>25</v>
      </c>
      <c r="F179" s="2">
        <v>135</v>
      </c>
      <c r="G17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7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17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155</v>
      </c>
      <c r="J179" s="10">
        <f>MAX(Y_2015[[#This Row],[sub index SO2]:[sub index PM10]])</f>
        <v>155</v>
      </c>
    </row>
    <row r="180" spans="1:10" x14ac:dyDescent="0.25">
      <c r="A180" s="2" t="s">
        <v>263</v>
      </c>
      <c r="B180" s="2" t="s">
        <v>278</v>
      </c>
      <c r="C180" s="2">
        <v>2015</v>
      </c>
      <c r="D180" s="2">
        <v>13</v>
      </c>
      <c r="E180" s="2">
        <v>9</v>
      </c>
      <c r="F180" s="2">
        <v>35</v>
      </c>
      <c r="G18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18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11.25</v>
      </c>
      <c r="I18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43.75</v>
      </c>
      <c r="J180" s="10">
        <f>MAX(Y_2015[[#This Row],[sub index SO2]:[sub index PM10]])</f>
        <v>43.75</v>
      </c>
    </row>
    <row r="181" spans="1:10" x14ac:dyDescent="0.25">
      <c r="A181" s="2" t="s">
        <v>263</v>
      </c>
      <c r="B181" s="2" t="s">
        <v>279</v>
      </c>
      <c r="C181" s="2">
        <v>2015</v>
      </c>
      <c r="D181" s="2">
        <v>11</v>
      </c>
      <c r="E181" s="2">
        <v>30</v>
      </c>
      <c r="F181" s="2">
        <v>148</v>
      </c>
      <c r="G18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18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37.5</v>
      </c>
      <c r="I18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168</v>
      </c>
      <c r="J181" s="10">
        <f>MAX(Y_2015[[#This Row],[sub index SO2]:[sub index PM10]])</f>
        <v>168</v>
      </c>
    </row>
    <row r="182" spans="1:10" x14ac:dyDescent="0.25">
      <c r="A182" s="2" t="s">
        <v>263</v>
      </c>
      <c r="B182" s="2" t="s">
        <v>280</v>
      </c>
      <c r="C182" s="2">
        <v>2015</v>
      </c>
      <c r="D182" s="2">
        <v>0</v>
      </c>
      <c r="E182" s="2">
        <v>0</v>
      </c>
      <c r="F182" s="2">
        <v>0</v>
      </c>
      <c r="G18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18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18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182" s="10">
        <f>MAX(Y_2015[[#This Row],[sub index SO2]:[sub index PM10]])</f>
        <v>0</v>
      </c>
    </row>
    <row r="183" spans="1:10" x14ac:dyDescent="0.25">
      <c r="A183" s="2" t="s">
        <v>281</v>
      </c>
      <c r="B183" s="2" t="s">
        <v>281</v>
      </c>
      <c r="C183" s="2">
        <v>2015</v>
      </c>
      <c r="D183" s="2">
        <v>9</v>
      </c>
      <c r="E183" s="2">
        <v>23</v>
      </c>
      <c r="F183" s="2">
        <v>158</v>
      </c>
      <c r="G18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18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18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178</v>
      </c>
      <c r="J183" s="10">
        <f>MAX(Y_2015[[#This Row],[sub index SO2]:[sub index PM10]])</f>
        <v>178</v>
      </c>
    </row>
    <row r="184" spans="1:10" x14ac:dyDescent="0.25">
      <c r="A184" s="2" t="s">
        <v>281</v>
      </c>
      <c r="B184" s="2" t="s">
        <v>282</v>
      </c>
      <c r="C184" s="2">
        <v>2015</v>
      </c>
      <c r="D184" s="2">
        <v>5</v>
      </c>
      <c r="E184" s="2">
        <v>15</v>
      </c>
      <c r="F184" s="2">
        <v>96</v>
      </c>
      <c r="G18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8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18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116</v>
      </c>
      <c r="J184" s="10">
        <f>MAX(Y_2015[[#This Row],[sub index SO2]:[sub index PM10]])</f>
        <v>116</v>
      </c>
    </row>
    <row r="185" spans="1:10" x14ac:dyDescent="0.25">
      <c r="A185" s="2" t="s">
        <v>283</v>
      </c>
      <c r="B185" s="2" t="s">
        <v>284</v>
      </c>
      <c r="C185" s="2">
        <v>2015</v>
      </c>
      <c r="D185" s="2">
        <v>5</v>
      </c>
      <c r="E185" s="2">
        <v>13</v>
      </c>
      <c r="F185" s="2">
        <v>90</v>
      </c>
      <c r="G18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8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8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185" s="10">
        <f>MAX(Y_2015[[#This Row],[sub index SO2]:[sub index PM10]])</f>
        <v>110</v>
      </c>
    </row>
    <row r="186" spans="1:10" x14ac:dyDescent="0.25">
      <c r="A186" s="2" t="s">
        <v>283</v>
      </c>
      <c r="B186" s="2" t="s">
        <v>286</v>
      </c>
      <c r="C186" s="2">
        <v>2015</v>
      </c>
      <c r="D186" s="2">
        <v>7</v>
      </c>
      <c r="E186" s="2">
        <v>36</v>
      </c>
      <c r="F186" s="2">
        <v>130</v>
      </c>
      <c r="G18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8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45</v>
      </c>
      <c r="I18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150</v>
      </c>
      <c r="J186" s="10">
        <f>MAX(Y_2015[[#This Row],[sub index SO2]:[sub index PM10]])</f>
        <v>150</v>
      </c>
    </row>
    <row r="187" spans="1:10" x14ac:dyDescent="0.25">
      <c r="A187" s="2" t="s">
        <v>283</v>
      </c>
      <c r="B187" s="2" t="s">
        <v>287</v>
      </c>
      <c r="C187" s="2">
        <v>2015</v>
      </c>
      <c r="D187" s="2">
        <v>6</v>
      </c>
      <c r="E187" s="2">
        <v>13</v>
      </c>
      <c r="F187" s="2">
        <v>72</v>
      </c>
      <c r="G18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8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8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89.948717948717956</v>
      </c>
      <c r="J187" s="10">
        <f>MAX(Y_2015[[#This Row],[sub index SO2]:[sub index PM10]])</f>
        <v>89.948717948717956</v>
      </c>
    </row>
    <row r="188" spans="1:10" x14ac:dyDescent="0.25">
      <c r="A188" s="2" t="s">
        <v>283</v>
      </c>
      <c r="B188" s="2" t="s">
        <v>288</v>
      </c>
      <c r="C188" s="2">
        <v>2015</v>
      </c>
      <c r="D188" s="2">
        <v>14</v>
      </c>
      <c r="E188" s="2">
        <v>26</v>
      </c>
      <c r="F188" s="2">
        <v>151</v>
      </c>
      <c r="G18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17.5</v>
      </c>
      <c r="H18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32.5</v>
      </c>
      <c r="I18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171</v>
      </c>
      <c r="J188" s="10">
        <f>MAX(Y_2015[[#This Row],[sub index SO2]:[sub index PM10]])</f>
        <v>171</v>
      </c>
    </row>
    <row r="189" spans="1:10" x14ac:dyDescent="0.25">
      <c r="A189" s="2" t="s">
        <v>283</v>
      </c>
      <c r="B189" s="2" t="s">
        <v>289</v>
      </c>
      <c r="C189" s="2">
        <v>2015</v>
      </c>
      <c r="D189" s="2">
        <v>10</v>
      </c>
      <c r="E189" s="2">
        <v>22</v>
      </c>
      <c r="F189" s="2">
        <v>122</v>
      </c>
      <c r="G18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8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18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142</v>
      </c>
      <c r="J189" s="10">
        <f>MAX(Y_2015[[#This Row],[sub index SO2]:[sub index PM10]])</f>
        <v>142</v>
      </c>
    </row>
    <row r="190" spans="1:10" x14ac:dyDescent="0.25">
      <c r="A190" s="2" t="s">
        <v>283</v>
      </c>
      <c r="B190" s="2" t="s">
        <v>290</v>
      </c>
      <c r="C190" s="2">
        <v>2015</v>
      </c>
      <c r="D190" s="2">
        <v>11</v>
      </c>
      <c r="E190" s="2">
        <v>27</v>
      </c>
      <c r="F190" s="2">
        <v>139</v>
      </c>
      <c r="G19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19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33.75</v>
      </c>
      <c r="I19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159</v>
      </c>
      <c r="J190" s="10">
        <f>MAX(Y_2015[[#This Row],[sub index SO2]:[sub index PM10]])</f>
        <v>159</v>
      </c>
    </row>
    <row r="191" spans="1:10" x14ac:dyDescent="0.25">
      <c r="A191" s="2" t="s">
        <v>283</v>
      </c>
      <c r="B191" s="2" t="s">
        <v>292</v>
      </c>
      <c r="C191" s="2">
        <v>2015</v>
      </c>
      <c r="D191" s="2">
        <v>5</v>
      </c>
      <c r="E191" s="2">
        <v>12</v>
      </c>
      <c r="F191" s="2">
        <v>83</v>
      </c>
      <c r="G19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9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19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103</v>
      </c>
      <c r="J191" s="10">
        <f>MAX(Y_2015[[#This Row],[sub index SO2]:[sub index PM10]])</f>
        <v>103</v>
      </c>
    </row>
    <row r="192" spans="1:10" x14ac:dyDescent="0.25">
      <c r="A192" s="2" t="s">
        <v>283</v>
      </c>
      <c r="B192" s="2" t="s">
        <v>293</v>
      </c>
      <c r="C192" s="2">
        <v>2015</v>
      </c>
      <c r="D192" s="2">
        <v>7</v>
      </c>
      <c r="E192" s="2">
        <v>13</v>
      </c>
      <c r="F192" s="2">
        <v>77</v>
      </c>
      <c r="G19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9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9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96.230769230769226</v>
      </c>
      <c r="J192" s="10">
        <f>MAX(Y_2015[[#This Row],[sub index SO2]:[sub index PM10]])</f>
        <v>96.230769230769226</v>
      </c>
    </row>
    <row r="193" spans="1:10" x14ac:dyDescent="0.25">
      <c r="A193" s="2" t="s">
        <v>283</v>
      </c>
      <c r="B193" s="2" t="s">
        <v>294</v>
      </c>
      <c r="C193" s="2">
        <v>2015</v>
      </c>
      <c r="D193" s="2">
        <v>5</v>
      </c>
      <c r="E193" s="2">
        <v>15</v>
      </c>
      <c r="F193" s="2">
        <v>110</v>
      </c>
      <c r="G19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9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19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130</v>
      </c>
      <c r="J193" s="10">
        <f>MAX(Y_2015[[#This Row],[sub index SO2]:[sub index PM10]])</f>
        <v>130</v>
      </c>
    </row>
    <row r="194" spans="1:10" x14ac:dyDescent="0.25">
      <c r="A194" s="2" t="s">
        <v>283</v>
      </c>
      <c r="B194" s="2" t="s">
        <v>296</v>
      </c>
      <c r="C194" s="2">
        <v>2015</v>
      </c>
      <c r="D194" s="2">
        <v>5</v>
      </c>
      <c r="E194" s="2">
        <v>13</v>
      </c>
      <c r="F194" s="2">
        <v>100</v>
      </c>
      <c r="G19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19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16.25</v>
      </c>
      <c r="I19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120</v>
      </c>
      <c r="J194" s="10">
        <f>MAX(Y_2015[[#This Row],[sub index SO2]:[sub index PM10]])</f>
        <v>120</v>
      </c>
    </row>
    <row r="195" spans="1:10" x14ac:dyDescent="0.25">
      <c r="A195" s="2" t="s">
        <v>283</v>
      </c>
      <c r="B195" s="2" t="s">
        <v>298</v>
      </c>
      <c r="C195" s="2">
        <v>2015</v>
      </c>
      <c r="D195" s="2">
        <v>10</v>
      </c>
      <c r="E195" s="2">
        <v>26</v>
      </c>
      <c r="F195" s="2">
        <v>180</v>
      </c>
      <c r="G19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19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32.5</v>
      </c>
      <c r="I19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200</v>
      </c>
      <c r="J195" s="10">
        <f>MAX(Y_2015[[#This Row],[sub index SO2]:[sub index PM10]])</f>
        <v>200</v>
      </c>
    </row>
    <row r="196" spans="1:10" x14ac:dyDescent="0.25">
      <c r="A196" s="2" t="s">
        <v>283</v>
      </c>
      <c r="B196" s="2" t="s">
        <v>299</v>
      </c>
      <c r="C196" s="2">
        <v>2015</v>
      </c>
      <c r="D196" s="2">
        <v>7</v>
      </c>
      <c r="E196" s="2">
        <v>36</v>
      </c>
      <c r="F196" s="2">
        <v>171</v>
      </c>
      <c r="G19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19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45</v>
      </c>
      <c r="I19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191</v>
      </c>
      <c r="J196" s="10">
        <f>MAX(Y_2015[[#This Row],[sub index SO2]:[sub index PM10]])</f>
        <v>191</v>
      </c>
    </row>
    <row r="197" spans="1:10" x14ac:dyDescent="0.25">
      <c r="A197" s="2" t="s">
        <v>283</v>
      </c>
      <c r="B197" s="2" t="s">
        <v>301</v>
      </c>
      <c r="C197" s="2">
        <v>2015</v>
      </c>
      <c r="D197" s="2">
        <v>6</v>
      </c>
      <c r="E197" s="2">
        <v>24</v>
      </c>
      <c r="F197" s="2">
        <v>152</v>
      </c>
      <c r="G19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9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30</v>
      </c>
      <c r="I19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172</v>
      </c>
      <c r="J197" s="10">
        <f>MAX(Y_2015[[#This Row],[sub index SO2]:[sub index PM10]])</f>
        <v>172</v>
      </c>
    </row>
    <row r="198" spans="1:10" x14ac:dyDescent="0.25">
      <c r="A198" s="2" t="s">
        <v>283</v>
      </c>
      <c r="B198" s="2" t="s">
        <v>303</v>
      </c>
      <c r="C198" s="2">
        <v>2015</v>
      </c>
      <c r="D198" s="2">
        <v>6</v>
      </c>
      <c r="E198" s="2">
        <v>34</v>
      </c>
      <c r="F198" s="2">
        <v>134</v>
      </c>
      <c r="G19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9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42.5</v>
      </c>
      <c r="I19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154</v>
      </c>
      <c r="J198" s="10">
        <f>MAX(Y_2015[[#This Row],[sub index SO2]:[sub index PM10]])</f>
        <v>154</v>
      </c>
    </row>
    <row r="199" spans="1:10" x14ac:dyDescent="0.25">
      <c r="A199" s="2" t="s">
        <v>304</v>
      </c>
      <c r="B199" s="2" t="s">
        <v>305</v>
      </c>
      <c r="C199" s="2">
        <v>2015</v>
      </c>
      <c r="D199" s="2">
        <v>6</v>
      </c>
      <c r="E199" s="2">
        <v>33</v>
      </c>
      <c r="F199" s="2">
        <v>156</v>
      </c>
      <c r="G19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19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41.25</v>
      </c>
      <c r="I19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176</v>
      </c>
      <c r="J199" s="10">
        <f>MAX(Y_2015[[#This Row],[sub index SO2]:[sub index PM10]])</f>
        <v>176</v>
      </c>
    </row>
    <row r="200" spans="1:10" x14ac:dyDescent="0.25">
      <c r="A200" s="2" t="s">
        <v>304</v>
      </c>
      <c r="B200" s="2" t="s">
        <v>306</v>
      </c>
      <c r="C200" s="2">
        <v>2015</v>
      </c>
      <c r="D200" s="2">
        <v>0</v>
      </c>
      <c r="E200" s="2">
        <v>0</v>
      </c>
      <c r="F200" s="2">
        <v>0</v>
      </c>
      <c r="G20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0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0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00" s="10">
        <f>MAX(Y_2015[[#This Row],[sub index SO2]:[sub index PM10]])</f>
        <v>0</v>
      </c>
    </row>
    <row r="201" spans="1:10" x14ac:dyDescent="0.25">
      <c r="A201" s="2" t="s">
        <v>304</v>
      </c>
      <c r="B201" s="2" t="s">
        <v>308</v>
      </c>
      <c r="C201" s="2">
        <v>2015</v>
      </c>
      <c r="D201" s="2">
        <v>13</v>
      </c>
      <c r="E201" s="2">
        <v>20</v>
      </c>
      <c r="F201" s="2">
        <v>59</v>
      </c>
      <c r="G20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20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20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73.615384615384613</v>
      </c>
      <c r="J201" s="10">
        <f>MAX(Y_2015[[#This Row],[sub index SO2]:[sub index PM10]])</f>
        <v>73.615384615384613</v>
      </c>
    </row>
    <row r="202" spans="1:10" x14ac:dyDescent="0.25">
      <c r="A202" s="2" t="s">
        <v>304</v>
      </c>
      <c r="B202" s="2" t="s">
        <v>310</v>
      </c>
      <c r="C202" s="2">
        <v>2015</v>
      </c>
      <c r="D202" s="2">
        <v>4</v>
      </c>
      <c r="E202" s="2">
        <v>25</v>
      </c>
      <c r="F202" s="2">
        <v>47</v>
      </c>
      <c r="G20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20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20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58.53846153846154</v>
      </c>
      <c r="J202" s="10">
        <f>MAX(Y_2015[[#This Row],[sub index SO2]:[sub index PM10]])</f>
        <v>58.53846153846154</v>
      </c>
    </row>
    <row r="203" spans="1:10" x14ac:dyDescent="0.25">
      <c r="A203" s="2" t="s">
        <v>304</v>
      </c>
      <c r="B203" s="2" t="s">
        <v>312</v>
      </c>
      <c r="C203" s="2">
        <v>2015</v>
      </c>
      <c r="D203" s="2">
        <v>10</v>
      </c>
      <c r="E203" s="2">
        <v>20</v>
      </c>
      <c r="F203" s="2">
        <v>56</v>
      </c>
      <c r="G20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12.5</v>
      </c>
      <c r="H20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25</v>
      </c>
      <c r="I20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69.84615384615384</v>
      </c>
      <c r="J203" s="10">
        <f>MAX(Y_2015[[#This Row],[sub index SO2]:[sub index PM10]])</f>
        <v>69.84615384615384</v>
      </c>
    </row>
    <row r="204" spans="1:10" x14ac:dyDescent="0.25">
      <c r="A204" s="2" t="s">
        <v>314</v>
      </c>
      <c r="B204" s="2" t="s">
        <v>315</v>
      </c>
      <c r="C204" s="2">
        <v>2015</v>
      </c>
      <c r="D204" s="2">
        <v>13</v>
      </c>
      <c r="E204" s="2">
        <v>25</v>
      </c>
      <c r="F204" s="2">
        <v>64</v>
      </c>
      <c r="G20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20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20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79.897435897435898</v>
      </c>
      <c r="J204" s="10">
        <f>MAX(Y_2015[[#This Row],[sub index SO2]:[sub index PM10]])</f>
        <v>79.897435897435898</v>
      </c>
    </row>
    <row r="205" spans="1:10" x14ac:dyDescent="0.25">
      <c r="A205" s="2" t="s">
        <v>316</v>
      </c>
      <c r="B205" s="2" t="s">
        <v>317</v>
      </c>
      <c r="C205" s="2">
        <v>2015</v>
      </c>
      <c r="D205" s="2">
        <v>8</v>
      </c>
      <c r="E205" s="2">
        <v>24</v>
      </c>
      <c r="F205" s="2">
        <v>49</v>
      </c>
      <c r="G20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0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30</v>
      </c>
      <c r="I20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61.051282051282051</v>
      </c>
      <c r="J205" s="10">
        <f>MAX(Y_2015[[#This Row],[sub index SO2]:[sub index PM10]])</f>
        <v>61.051282051282051</v>
      </c>
    </row>
    <row r="206" spans="1:10" x14ac:dyDescent="0.25">
      <c r="A206" s="2" t="s">
        <v>316</v>
      </c>
      <c r="B206" s="2" t="s">
        <v>319</v>
      </c>
      <c r="C206" s="2">
        <v>2015</v>
      </c>
      <c r="D206" s="2">
        <v>9</v>
      </c>
      <c r="E206" s="2">
        <v>28</v>
      </c>
      <c r="F206" s="2">
        <v>54</v>
      </c>
      <c r="G20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20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35</v>
      </c>
      <c r="I20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67.333333333333329</v>
      </c>
      <c r="J206" s="10">
        <f>MAX(Y_2015[[#This Row],[sub index SO2]:[sub index PM10]])</f>
        <v>67.333333333333329</v>
      </c>
    </row>
    <row r="207" spans="1:10" x14ac:dyDescent="0.25">
      <c r="A207" s="2" t="s">
        <v>316</v>
      </c>
      <c r="B207" s="2" t="s">
        <v>320</v>
      </c>
      <c r="C207" s="2">
        <v>2015</v>
      </c>
      <c r="D207" s="2">
        <v>13</v>
      </c>
      <c r="E207" s="2">
        <v>18</v>
      </c>
      <c r="F207" s="2">
        <v>85</v>
      </c>
      <c r="G20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20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20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105</v>
      </c>
      <c r="J207" s="10">
        <f>MAX(Y_2015[[#This Row],[sub index SO2]:[sub index PM10]])</f>
        <v>105</v>
      </c>
    </row>
    <row r="208" spans="1:10" x14ac:dyDescent="0.25">
      <c r="A208" s="2" t="s">
        <v>316</v>
      </c>
      <c r="B208" s="2" t="s">
        <v>321</v>
      </c>
      <c r="C208" s="2">
        <v>2015</v>
      </c>
      <c r="D208" s="2">
        <v>14</v>
      </c>
      <c r="E208" s="2">
        <v>18</v>
      </c>
      <c r="F208" s="2">
        <v>91</v>
      </c>
      <c r="G20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17.5</v>
      </c>
      <c r="H20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22.5</v>
      </c>
      <c r="I20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111</v>
      </c>
      <c r="J208" s="10">
        <f>MAX(Y_2015[[#This Row],[sub index SO2]:[sub index PM10]])</f>
        <v>111</v>
      </c>
    </row>
    <row r="209" spans="1:10" x14ac:dyDescent="0.25">
      <c r="A209" s="2" t="s">
        <v>316</v>
      </c>
      <c r="B209" s="2" t="s">
        <v>322</v>
      </c>
      <c r="C209" s="2">
        <v>2015</v>
      </c>
      <c r="D209" s="2">
        <v>0</v>
      </c>
      <c r="E209" s="2">
        <v>0</v>
      </c>
      <c r="F209" s="2">
        <v>0</v>
      </c>
      <c r="G20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0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0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09" s="10">
        <f>MAX(Y_2015[[#This Row],[sub index SO2]:[sub index PM10]])</f>
        <v>0</v>
      </c>
    </row>
    <row r="210" spans="1:10" x14ac:dyDescent="0.25">
      <c r="A210" s="2" t="s">
        <v>316</v>
      </c>
      <c r="B210" s="2" t="s">
        <v>323</v>
      </c>
      <c r="C210" s="2">
        <v>2015</v>
      </c>
      <c r="D210" s="2">
        <v>4</v>
      </c>
      <c r="E210" s="2">
        <v>23</v>
      </c>
      <c r="F210" s="2">
        <v>93</v>
      </c>
      <c r="G21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21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21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113</v>
      </c>
      <c r="J210" s="10">
        <f>MAX(Y_2015[[#This Row],[sub index SO2]:[sub index PM10]])</f>
        <v>113</v>
      </c>
    </row>
    <row r="211" spans="1:10" x14ac:dyDescent="0.25">
      <c r="A211" s="2" t="s">
        <v>316</v>
      </c>
      <c r="B211" s="2" t="s">
        <v>324</v>
      </c>
      <c r="C211" s="2">
        <v>2015</v>
      </c>
      <c r="D211" s="2">
        <v>7</v>
      </c>
      <c r="E211" s="2">
        <v>15</v>
      </c>
      <c r="F211" s="2">
        <v>64</v>
      </c>
      <c r="G21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1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1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79.897435897435898</v>
      </c>
      <c r="J211" s="10">
        <f>MAX(Y_2015[[#This Row],[sub index SO2]:[sub index PM10]])</f>
        <v>79.897435897435898</v>
      </c>
    </row>
    <row r="212" spans="1:10" x14ac:dyDescent="0.25">
      <c r="A212" s="2" t="s">
        <v>316</v>
      </c>
      <c r="B212" s="2" t="s">
        <v>325</v>
      </c>
      <c r="C212" s="2">
        <v>2015</v>
      </c>
      <c r="D212" s="2">
        <v>5</v>
      </c>
      <c r="E212" s="2">
        <v>12</v>
      </c>
      <c r="F212" s="2">
        <v>60</v>
      </c>
      <c r="G21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21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21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74.871794871794876</v>
      </c>
      <c r="J212" s="10">
        <f>MAX(Y_2015[[#This Row],[sub index SO2]:[sub index PM10]])</f>
        <v>74.871794871794876</v>
      </c>
    </row>
    <row r="213" spans="1:10" x14ac:dyDescent="0.25">
      <c r="A213" s="2" t="s">
        <v>327</v>
      </c>
      <c r="B213" s="2" t="s">
        <v>328</v>
      </c>
      <c r="C213" s="2">
        <v>2015</v>
      </c>
      <c r="D213" s="2">
        <v>9</v>
      </c>
      <c r="E213" s="2">
        <v>17</v>
      </c>
      <c r="F213" s="2">
        <v>106</v>
      </c>
      <c r="G21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21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21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126</v>
      </c>
      <c r="J213" s="10">
        <f>MAX(Y_2015[[#This Row],[sub index SO2]:[sub index PM10]])</f>
        <v>126</v>
      </c>
    </row>
    <row r="214" spans="1:10" x14ac:dyDescent="0.25">
      <c r="A214" s="2" t="s">
        <v>327</v>
      </c>
      <c r="B214" s="2" t="s">
        <v>330</v>
      </c>
      <c r="C214" s="2">
        <v>2015</v>
      </c>
      <c r="D214" s="2">
        <v>0</v>
      </c>
      <c r="E214" s="2">
        <v>0</v>
      </c>
      <c r="F214" s="2">
        <v>0</v>
      </c>
      <c r="G21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1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1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14" s="10">
        <f>MAX(Y_2015[[#This Row],[sub index SO2]:[sub index PM10]])</f>
        <v>0</v>
      </c>
    </row>
    <row r="215" spans="1:10" x14ac:dyDescent="0.25">
      <c r="A215" s="2" t="s">
        <v>327</v>
      </c>
      <c r="B215" s="2" t="s">
        <v>331</v>
      </c>
      <c r="C215" s="2">
        <v>2015</v>
      </c>
      <c r="D215" s="2">
        <v>6</v>
      </c>
      <c r="E215" s="2">
        <v>25</v>
      </c>
      <c r="F215" s="2">
        <v>85</v>
      </c>
      <c r="G21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1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31.25</v>
      </c>
      <c r="I21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105</v>
      </c>
      <c r="J215" s="10">
        <f>MAX(Y_2015[[#This Row],[sub index SO2]:[sub index PM10]])</f>
        <v>105</v>
      </c>
    </row>
    <row r="216" spans="1:10" x14ac:dyDescent="0.25">
      <c r="A216" s="2" t="s">
        <v>327</v>
      </c>
      <c r="B216" s="2" t="s">
        <v>332</v>
      </c>
      <c r="C216" s="2">
        <v>2015</v>
      </c>
      <c r="D216" s="2">
        <v>5</v>
      </c>
      <c r="E216" s="2">
        <v>29</v>
      </c>
      <c r="F216" s="2">
        <v>67</v>
      </c>
      <c r="G21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21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36.25</v>
      </c>
      <c r="I21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83.666666666666657</v>
      </c>
      <c r="J216" s="10">
        <f>MAX(Y_2015[[#This Row],[sub index SO2]:[sub index PM10]])</f>
        <v>83.666666666666657</v>
      </c>
    </row>
    <row r="217" spans="1:10" x14ac:dyDescent="0.25">
      <c r="A217" s="2" t="s">
        <v>327</v>
      </c>
      <c r="B217" s="2" t="s">
        <v>334</v>
      </c>
      <c r="C217" s="2">
        <v>2015</v>
      </c>
      <c r="D217" s="2">
        <v>7</v>
      </c>
      <c r="E217" s="2">
        <v>15</v>
      </c>
      <c r="F217" s="2">
        <v>67</v>
      </c>
      <c r="G21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1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18.75</v>
      </c>
      <c r="I21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83.666666666666657</v>
      </c>
      <c r="J217" s="10">
        <f>MAX(Y_2015[[#This Row],[sub index SO2]:[sub index PM10]])</f>
        <v>83.666666666666657</v>
      </c>
    </row>
    <row r="218" spans="1:10" x14ac:dyDescent="0.25">
      <c r="A218" s="2" t="s">
        <v>327</v>
      </c>
      <c r="B218" s="2" t="s">
        <v>335</v>
      </c>
      <c r="C218" s="2">
        <v>2015</v>
      </c>
      <c r="D218" s="2">
        <v>6</v>
      </c>
      <c r="E218" s="2">
        <v>21</v>
      </c>
      <c r="F218" s="2">
        <v>70</v>
      </c>
      <c r="G21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1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26.25</v>
      </c>
      <c r="I21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87.435897435897431</v>
      </c>
      <c r="J218" s="10">
        <f>MAX(Y_2015[[#This Row],[sub index SO2]:[sub index PM10]])</f>
        <v>87.435897435897431</v>
      </c>
    </row>
    <row r="219" spans="1:10" x14ac:dyDescent="0.25">
      <c r="A219" s="2" t="s">
        <v>327</v>
      </c>
      <c r="B219" s="2" t="s">
        <v>336</v>
      </c>
      <c r="C219" s="2">
        <v>2015</v>
      </c>
      <c r="D219" s="2">
        <v>5</v>
      </c>
      <c r="E219" s="2">
        <v>12</v>
      </c>
      <c r="F219" s="2">
        <v>58</v>
      </c>
      <c r="G21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6.25</v>
      </c>
      <c r="H21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15</v>
      </c>
      <c r="I21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72.358974358974365</v>
      </c>
      <c r="J219" s="10">
        <f>MAX(Y_2015[[#This Row],[sub index SO2]:[sub index PM10]])</f>
        <v>72.358974358974365</v>
      </c>
    </row>
    <row r="220" spans="1:10" x14ac:dyDescent="0.25">
      <c r="A220" s="2" t="s">
        <v>327</v>
      </c>
      <c r="B220" s="2" t="s">
        <v>337</v>
      </c>
      <c r="C220" s="2">
        <v>2015</v>
      </c>
      <c r="D220" s="2">
        <v>0</v>
      </c>
      <c r="E220" s="2">
        <v>0</v>
      </c>
      <c r="F220" s="2">
        <v>0</v>
      </c>
      <c r="G22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2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2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20" s="10">
        <f>MAX(Y_2015[[#This Row],[sub index SO2]:[sub index PM10]])</f>
        <v>0</v>
      </c>
    </row>
    <row r="221" spans="1:10" x14ac:dyDescent="0.25">
      <c r="A221" s="2" t="s">
        <v>327</v>
      </c>
      <c r="B221" s="2" t="s">
        <v>338</v>
      </c>
      <c r="C221" s="2">
        <v>2015</v>
      </c>
      <c r="D221" s="2">
        <v>4</v>
      </c>
      <c r="E221" s="2">
        <v>22</v>
      </c>
      <c r="F221" s="2">
        <v>186</v>
      </c>
      <c r="G22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22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22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206</v>
      </c>
      <c r="J221" s="10">
        <f>MAX(Y_2015[[#This Row],[sub index SO2]:[sub index PM10]])</f>
        <v>206</v>
      </c>
    </row>
    <row r="222" spans="1:10" x14ac:dyDescent="0.25">
      <c r="A222" s="2" t="s">
        <v>327</v>
      </c>
      <c r="B222" s="2" t="s">
        <v>339</v>
      </c>
      <c r="C222" s="2">
        <v>2015</v>
      </c>
      <c r="D222" s="2">
        <v>0</v>
      </c>
      <c r="E222" s="2">
        <v>0</v>
      </c>
      <c r="F222" s="2">
        <v>0</v>
      </c>
      <c r="G22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2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2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22" s="10">
        <f>MAX(Y_2015[[#This Row],[sub index SO2]:[sub index PM10]])</f>
        <v>0</v>
      </c>
    </row>
    <row r="223" spans="1:10" x14ac:dyDescent="0.25">
      <c r="A223" s="2" t="s">
        <v>327</v>
      </c>
      <c r="B223" s="2" t="s">
        <v>340</v>
      </c>
      <c r="C223" s="2">
        <v>2015</v>
      </c>
      <c r="D223" s="2">
        <v>4</v>
      </c>
      <c r="E223" s="2">
        <v>26</v>
      </c>
      <c r="F223" s="2">
        <v>250</v>
      </c>
      <c r="G22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5</v>
      </c>
      <c r="H22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32.5</v>
      </c>
      <c r="I22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270</v>
      </c>
      <c r="J223" s="10">
        <f>MAX(Y_2015[[#This Row],[sub index SO2]:[sub index PM10]])</f>
        <v>270</v>
      </c>
    </row>
    <row r="224" spans="1:10" x14ac:dyDescent="0.25">
      <c r="A224" s="2" t="s">
        <v>327</v>
      </c>
      <c r="B224" s="2" t="s">
        <v>341</v>
      </c>
      <c r="C224" s="2">
        <v>2015</v>
      </c>
      <c r="D224" s="2">
        <v>18</v>
      </c>
      <c r="E224" s="2">
        <v>27</v>
      </c>
      <c r="F224" s="2">
        <v>136</v>
      </c>
      <c r="G22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22.5</v>
      </c>
      <c r="H22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33.75</v>
      </c>
      <c r="I22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156</v>
      </c>
      <c r="J224" s="10">
        <f>MAX(Y_2015[[#This Row],[sub index SO2]:[sub index PM10]])</f>
        <v>156</v>
      </c>
    </row>
    <row r="225" spans="1:10" x14ac:dyDescent="0.25">
      <c r="A225" s="2" t="s">
        <v>343</v>
      </c>
      <c r="B225" s="2" t="s">
        <v>344</v>
      </c>
      <c r="C225" s="2">
        <v>2015</v>
      </c>
      <c r="D225" s="2">
        <v>12</v>
      </c>
      <c r="E225" s="2">
        <v>23</v>
      </c>
      <c r="F225" s="2">
        <v>240</v>
      </c>
      <c r="G22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15</v>
      </c>
      <c r="H22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22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260</v>
      </c>
      <c r="J225" s="10">
        <f>MAX(Y_2015[[#This Row],[sub index SO2]:[sub index PM10]])</f>
        <v>260</v>
      </c>
    </row>
    <row r="226" spans="1:10" x14ac:dyDescent="0.25">
      <c r="A226" s="2" t="s">
        <v>345</v>
      </c>
      <c r="B226" s="2" t="s">
        <v>346</v>
      </c>
      <c r="C226" s="2">
        <v>2015</v>
      </c>
      <c r="D226" s="2">
        <v>9</v>
      </c>
      <c r="E226" s="2">
        <v>30</v>
      </c>
      <c r="F226" s="2">
        <v>194</v>
      </c>
      <c r="G22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22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37.5</v>
      </c>
      <c r="I22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214</v>
      </c>
      <c r="J226" s="10">
        <f>MAX(Y_2015[[#This Row],[sub index SO2]:[sub index PM10]])</f>
        <v>214</v>
      </c>
    </row>
    <row r="227" spans="1:10" x14ac:dyDescent="0.25">
      <c r="A227" s="2" t="s">
        <v>345</v>
      </c>
      <c r="B227" s="2" t="s">
        <v>348</v>
      </c>
      <c r="C227" s="2">
        <v>2015</v>
      </c>
      <c r="D227" s="2">
        <v>23</v>
      </c>
      <c r="E227" s="2">
        <v>37</v>
      </c>
      <c r="F227" s="2">
        <v>260</v>
      </c>
      <c r="G22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28.75</v>
      </c>
      <c r="H22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46.25</v>
      </c>
      <c r="I22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280</v>
      </c>
      <c r="J227" s="10">
        <f>MAX(Y_2015[[#This Row],[sub index SO2]:[sub index PM10]])</f>
        <v>280</v>
      </c>
    </row>
    <row r="228" spans="1:10" x14ac:dyDescent="0.25">
      <c r="A228" s="2" t="s">
        <v>345</v>
      </c>
      <c r="B228" s="2" t="s">
        <v>350</v>
      </c>
      <c r="C228" s="2">
        <v>2015</v>
      </c>
      <c r="D228" s="2">
        <v>18</v>
      </c>
      <c r="E228" s="2">
        <v>32</v>
      </c>
      <c r="F228" s="2">
        <v>139</v>
      </c>
      <c r="G22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22.5</v>
      </c>
      <c r="H22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40</v>
      </c>
      <c r="I22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159</v>
      </c>
      <c r="J228" s="10">
        <f>MAX(Y_2015[[#This Row],[sub index SO2]:[sub index PM10]])</f>
        <v>159</v>
      </c>
    </row>
    <row r="229" spans="1:10" x14ac:dyDescent="0.25">
      <c r="A229" s="2" t="s">
        <v>345</v>
      </c>
      <c r="B229" s="2" t="s">
        <v>352</v>
      </c>
      <c r="C229" s="2">
        <v>2015</v>
      </c>
      <c r="D229" s="2">
        <v>8</v>
      </c>
      <c r="E229" s="2">
        <v>22</v>
      </c>
      <c r="F229" s="2">
        <v>119</v>
      </c>
      <c r="G22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2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27.5</v>
      </c>
      <c r="I22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139</v>
      </c>
      <c r="J229" s="10">
        <f>MAX(Y_2015[[#This Row],[sub index SO2]:[sub index PM10]])</f>
        <v>139</v>
      </c>
    </row>
    <row r="230" spans="1:10" x14ac:dyDescent="0.25">
      <c r="A230" s="2" t="s">
        <v>345</v>
      </c>
      <c r="B230" s="2" t="s">
        <v>355</v>
      </c>
      <c r="C230" s="2">
        <v>2015</v>
      </c>
      <c r="D230" s="2">
        <v>6</v>
      </c>
      <c r="E230" s="2">
        <v>36</v>
      </c>
      <c r="F230" s="2">
        <v>201</v>
      </c>
      <c r="G23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7.5</v>
      </c>
      <c r="H23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45</v>
      </c>
      <c r="I23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221</v>
      </c>
      <c r="J230" s="10">
        <f>MAX(Y_2015[[#This Row],[sub index SO2]:[sub index PM10]])</f>
        <v>221</v>
      </c>
    </row>
    <row r="231" spans="1:10" x14ac:dyDescent="0.25">
      <c r="A231" s="2" t="s">
        <v>345</v>
      </c>
      <c r="B231" s="2" t="s">
        <v>358</v>
      </c>
      <c r="C231" s="2">
        <v>2015</v>
      </c>
      <c r="D231" s="2">
        <v>23</v>
      </c>
      <c r="E231" s="2">
        <v>23</v>
      </c>
      <c r="F231" s="2">
        <v>167</v>
      </c>
      <c r="G23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28.75</v>
      </c>
      <c r="H23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28.75</v>
      </c>
      <c r="I23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187</v>
      </c>
      <c r="J231" s="10">
        <f>MAX(Y_2015[[#This Row],[sub index SO2]:[sub index PM10]])</f>
        <v>187</v>
      </c>
    </row>
    <row r="232" spans="1:10" x14ac:dyDescent="0.25">
      <c r="A232" s="2" t="s">
        <v>345</v>
      </c>
      <c r="B232" s="2" t="s">
        <v>359</v>
      </c>
      <c r="C232" s="2">
        <v>2015</v>
      </c>
      <c r="D232" s="2">
        <v>8</v>
      </c>
      <c r="E232" s="2">
        <v>28</v>
      </c>
      <c r="F232" s="2">
        <v>169</v>
      </c>
      <c r="G23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3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35</v>
      </c>
      <c r="I23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189</v>
      </c>
      <c r="J232" s="10">
        <f>MAX(Y_2015[[#This Row],[sub index SO2]:[sub index PM10]])</f>
        <v>189</v>
      </c>
    </row>
    <row r="233" spans="1:10" x14ac:dyDescent="0.25">
      <c r="A233" s="2" t="s">
        <v>345</v>
      </c>
      <c r="B233" s="2" t="s">
        <v>361</v>
      </c>
      <c r="C233" s="2">
        <v>2015</v>
      </c>
      <c r="D233" s="2">
        <v>0</v>
      </c>
      <c r="E233" s="2">
        <v>0</v>
      </c>
      <c r="F233" s="2">
        <v>0</v>
      </c>
      <c r="G23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3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3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33" s="10">
        <f>MAX(Y_2015[[#This Row],[sub index SO2]:[sub index PM10]])</f>
        <v>0</v>
      </c>
    </row>
    <row r="234" spans="1:10" x14ac:dyDescent="0.25">
      <c r="A234" s="2" t="s">
        <v>345</v>
      </c>
      <c r="B234" s="2" t="s">
        <v>362</v>
      </c>
      <c r="C234" s="2">
        <v>2015</v>
      </c>
      <c r="D234" s="2">
        <v>0</v>
      </c>
      <c r="E234" s="2">
        <v>0</v>
      </c>
      <c r="F234" s="2">
        <v>0</v>
      </c>
      <c r="G23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3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3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34" s="10">
        <f>MAX(Y_2015[[#This Row],[sub index SO2]:[sub index PM10]])</f>
        <v>0</v>
      </c>
    </row>
    <row r="235" spans="1:10" x14ac:dyDescent="0.25">
      <c r="A235" s="2" t="s">
        <v>345</v>
      </c>
      <c r="B235" s="2" t="s">
        <v>363</v>
      </c>
      <c r="C235" s="2">
        <v>2015</v>
      </c>
      <c r="D235" s="2">
        <v>13</v>
      </c>
      <c r="E235" s="2">
        <v>27</v>
      </c>
      <c r="F235" s="2">
        <v>168</v>
      </c>
      <c r="G23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16.25</v>
      </c>
      <c r="H23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33.75</v>
      </c>
      <c r="I23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188</v>
      </c>
      <c r="J235" s="10">
        <f>MAX(Y_2015[[#This Row],[sub index SO2]:[sub index PM10]])</f>
        <v>188</v>
      </c>
    </row>
    <row r="236" spans="1:10" x14ac:dyDescent="0.25">
      <c r="A236" s="2" t="s">
        <v>345</v>
      </c>
      <c r="B236" s="2" t="s">
        <v>364</v>
      </c>
      <c r="C236" s="2">
        <v>2015</v>
      </c>
      <c r="D236" s="2">
        <v>9</v>
      </c>
      <c r="E236" s="2">
        <v>29</v>
      </c>
      <c r="F236" s="2">
        <v>154</v>
      </c>
      <c r="G23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11.25</v>
      </c>
      <c r="H23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36.25</v>
      </c>
      <c r="I23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174</v>
      </c>
      <c r="J236" s="10">
        <f>MAX(Y_2015[[#This Row],[sub index SO2]:[sub index PM10]])</f>
        <v>174</v>
      </c>
    </row>
    <row r="237" spans="1:10" x14ac:dyDescent="0.25">
      <c r="A237" s="2" t="s">
        <v>345</v>
      </c>
      <c r="B237" s="2" t="s">
        <v>366</v>
      </c>
      <c r="C237" s="2">
        <v>2015</v>
      </c>
      <c r="D237" s="2">
        <v>11</v>
      </c>
      <c r="E237" s="2">
        <v>17</v>
      </c>
      <c r="F237" s="2">
        <v>157</v>
      </c>
      <c r="G23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13.75</v>
      </c>
      <c r="H23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23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177</v>
      </c>
      <c r="J237" s="10">
        <f>MAX(Y_2015[[#This Row],[sub index SO2]:[sub index PM10]])</f>
        <v>177</v>
      </c>
    </row>
    <row r="238" spans="1:10" x14ac:dyDescent="0.25">
      <c r="A238" s="2" t="s">
        <v>345</v>
      </c>
      <c r="B238" s="2" t="s">
        <v>368</v>
      </c>
      <c r="C238" s="2">
        <v>2015</v>
      </c>
      <c r="D238" s="2">
        <v>0</v>
      </c>
      <c r="E238" s="2">
        <v>0</v>
      </c>
      <c r="F238" s="2">
        <v>0</v>
      </c>
      <c r="G23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3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3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38" s="10">
        <f>MAX(Y_2015[[#This Row],[sub index SO2]:[sub index PM10]])</f>
        <v>0</v>
      </c>
    </row>
    <row r="239" spans="1:10" x14ac:dyDescent="0.25">
      <c r="A239" s="2" t="s">
        <v>345</v>
      </c>
      <c r="B239" s="2" t="s">
        <v>369</v>
      </c>
      <c r="C239" s="2">
        <v>2015</v>
      </c>
      <c r="D239" s="2">
        <v>20</v>
      </c>
      <c r="E239" s="2">
        <v>29</v>
      </c>
      <c r="F239" s="2">
        <v>119</v>
      </c>
      <c r="G23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25</v>
      </c>
      <c r="H23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36.25</v>
      </c>
      <c r="I23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139</v>
      </c>
      <c r="J239" s="10">
        <f>MAX(Y_2015[[#This Row],[sub index SO2]:[sub index PM10]])</f>
        <v>139</v>
      </c>
    </row>
    <row r="240" spans="1:10" x14ac:dyDescent="0.25">
      <c r="A240" s="2" t="s">
        <v>345</v>
      </c>
      <c r="B240" s="2" t="s">
        <v>372</v>
      </c>
      <c r="C240" s="2">
        <v>2015</v>
      </c>
      <c r="D240" s="2">
        <v>19</v>
      </c>
      <c r="E240" s="2">
        <v>33</v>
      </c>
      <c r="F240" s="2">
        <v>145</v>
      </c>
      <c r="G24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23.75</v>
      </c>
      <c r="H24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41.25</v>
      </c>
      <c r="I24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165</v>
      </c>
      <c r="J240" s="10">
        <f>MAX(Y_2015[[#This Row],[sub index SO2]:[sub index PM10]])</f>
        <v>165</v>
      </c>
    </row>
    <row r="241" spans="1:10" x14ac:dyDescent="0.25">
      <c r="A241" s="2" t="s">
        <v>345</v>
      </c>
      <c r="B241" s="2" t="s">
        <v>374</v>
      </c>
      <c r="C241" s="2">
        <v>2015</v>
      </c>
      <c r="D241" s="2">
        <v>27</v>
      </c>
      <c r="E241" s="2">
        <v>30</v>
      </c>
      <c r="F241" s="2">
        <v>188</v>
      </c>
      <c r="G24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33.75</v>
      </c>
      <c r="H24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37.5</v>
      </c>
      <c r="I24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208</v>
      </c>
      <c r="J241" s="10">
        <f>MAX(Y_2015[[#This Row],[sub index SO2]:[sub index PM10]])</f>
        <v>208</v>
      </c>
    </row>
    <row r="242" spans="1:10" x14ac:dyDescent="0.25">
      <c r="A242" s="2" t="s">
        <v>345</v>
      </c>
      <c r="B242" s="2" t="s">
        <v>376</v>
      </c>
      <c r="C242" s="2">
        <v>2015</v>
      </c>
      <c r="D242" s="2">
        <v>0</v>
      </c>
      <c r="E242" s="2">
        <v>0</v>
      </c>
      <c r="F242" s="2">
        <v>138</v>
      </c>
      <c r="G24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4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4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158</v>
      </c>
      <c r="J242" s="10">
        <f>MAX(Y_2015[[#This Row],[sub index SO2]:[sub index PM10]])</f>
        <v>158</v>
      </c>
    </row>
    <row r="243" spans="1:10" x14ac:dyDescent="0.25">
      <c r="A243" s="2" t="s">
        <v>345</v>
      </c>
      <c r="B243" s="2" t="s">
        <v>377</v>
      </c>
      <c r="C243" s="2">
        <v>2015</v>
      </c>
      <c r="D243" s="2">
        <v>24</v>
      </c>
      <c r="E243" s="2">
        <v>27</v>
      </c>
      <c r="F243" s="2">
        <v>123</v>
      </c>
      <c r="G24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30</v>
      </c>
      <c r="H24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33.75</v>
      </c>
      <c r="I24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143</v>
      </c>
      <c r="J243" s="10">
        <f>MAX(Y_2015[[#This Row],[sub index SO2]:[sub index PM10]])</f>
        <v>143</v>
      </c>
    </row>
    <row r="244" spans="1:10" x14ac:dyDescent="0.25">
      <c r="A244" s="2" t="s">
        <v>345</v>
      </c>
      <c r="B244" s="2" t="s">
        <v>378</v>
      </c>
      <c r="C244" s="2">
        <v>2015</v>
      </c>
      <c r="D244" s="2">
        <v>0</v>
      </c>
      <c r="E244" s="2">
        <v>0</v>
      </c>
      <c r="F244" s="2">
        <v>107</v>
      </c>
      <c r="G24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4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4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127</v>
      </c>
      <c r="J244" s="10">
        <f>MAX(Y_2015[[#This Row],[sub index SO2]:[sub index PM10]])</f>
        <v>127</v>
      </c>
    </row>
    <row r="245" spans="1:10" x14ac:dyDescent="0.25">
      <c r="A245" s="2" t="s">
        <v>345</v>
      </c>
      <c r="B245" s="2" t="s">
        <v>379</v>
      </c>
      <c r="C245" s="2">
        <v>2015</v>
      </c>
      <c r="D245" s="2">
        <v>25</v>
      </c>
      <c r="E245" s="2">
        <v>29</v>
      </c>
      <c r="F245" s="2">
        <v>121</v>
      </c>
      <c r="G24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31.25</v>
      </c>
      <c r="H24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36.25</v>
      </c>
      <c r="I24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141</v>
      </c>
      <c r="J245" s="10">
        <f>MAX(Y_2015[[#This Row],[sub index SO2]:[sub index PM10]])</f>
        <v>141</v>
      </c>
    </row>
    <row r="246" spans="1:10" x14ac:dyDescent="0.25">
      <c r="A246" s="2" t="s">
        <v>381</v>
      </c>
      <c r="B246" s="2" t="s">
        <v>382</v>
      </c>
      <c r="C246" s="2">
        <v>2015</v>
      </c>
      <c r="D246" s="2">
        <v>0</v>
      </c>
      <c r="E246" s="2">
        <v>0</v>
      </c>
      <c r="F246" s="2">
        <v>125</v>
      </c>
      <c r="G24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4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4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145</v>
      </c>
      <c r="J246" s="10">
        <f>MAX(Y_2015[[#This Row],[sub index SO2]:[sub index PM10]])</f>
        <v>145</v>
      </c>
    </row>
    <row r="247" spans="1:10" x14ac:dyDescent="0.25">
      <c r="A247" s="2" t="s">
        <v>381</v>
      </c>
      <c r="B247" s="2" t="s">
        <v>383</v>
      </c>
      <c r="C247" s="2">
        <v>2015</v>
      </c>
      <c r="D247" s="2">
        <v>8</v>
      </c>
      <c r="E247" s="2">
        <v>55</v>
      </c>
      <c r="F247" s="2">
        <v>97</v>
      </c>
      <c r="G24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4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68.589743589743591</v>
      </c>
      <c r="I24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117</v>
      </c>
      <c r="J247" s="10">
        <f>MAX(Y_2015[[#This Row],[sub index SO2]:[sub index PM10]])</f>
        <v>117</v>
      </c>
    </row>
    <row r="248" spans="1:10" x14ac:dyDescent="0.25">
      <c r="A248" s="2" t="s">
        <v>381</v>
      </c>
      <c r="B248" s="2" t="s">
        <v>384</v>
      </c>
      <c r="C248" s="2">
        <v>2015</v>
      </c>
      <c r="D248" s="2">
        <v>8</v>
      </c>
      <c r="E248" s="2">
        <v>58</v>
      </c>
      <c r="F248" s="2">
        <v>113</v>
      </c>
      <c r="G24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4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72.358974358974365</v>
      </c>
      <c r="I24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133</v>
      </c>
      <c r="J248" s="10">
        <f>MAX(Y_2015[[#This Row],[sub index SO2]:[sub index PM10]])</f>
        <v>133</v>
      </c>
    </row>
    <row r="249" spans="1:10" x14ac:dyDescent="0.25">
      <c r="A249" s="2" t="s">
        <v>381</v>
      </c>
      <c r="B249" s="2" t="s">
        <v>385</v>
      </c>
      <c r="C249" s="2">
        <v>2015</v>
      </c>
      <c r="D249" s="2">
        <v>8</v>
      </c>
      <c r="E249" s="2">
        <v>55</v>
      </c>
      <c r="F249" s="2">
        <v>101</v>
      </c>
      <c r="G24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4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68.589743589743591</v>
      </c>
      <c r="I24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121</v>
      </c>
      <c r="J249" s="10">
        <f>MAX(Y_2015[[#This Row],[sub index SO2]:[sub index PM10]])</f>
        <v>121</v>
      </c>
    </row>
    <row r="250" spans="1:10" x14ac:dyDescent="0.25">
      <c r="A250" s="2" t="s">
        <v>381</v>
      </c>
      <c r="B250" s="2" t="s">
        <v>387</v>
      </c>
      <c r="C250" s="2">
        <v>2015</v>
      </c>
      <c r="D250" s="2">
        <v>3</v>
      </c>
      <c r="E250" s="2">
        <v>17</v>
      </c>
      <c r="F250" s="2">
        <v>87</v>
      </c>
      <c r="G25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25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21.25</v>
      </c>
      <c r="I25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107</v>
      </c>
      <c r="J250" s="10">
        <f>MAX(Y_2015[[#This Row],[sub index SO2]:[sub index PM10]])</f>
        <v>107</v>
      </c>
    </row>
    <row r="251" spans="1:10" x14ac:dyDescent="0.25">
      <c r="A251" s="2" t="s">
        <v>381</v>
      </c>
      <c r="B251" s="2" t="s">
        <v>388</v>
      </c>
      <c r="C251" s="2">
        <v>2015</v>
      </c>
      <c r="D251" s="2">
        <v>15</v>
      </c>
      <c r="E251" s="2">
        <v>43</v>
      </c>
      <c r="F251" s="2">
        <v>123</v>
      </c>
      <c r="G251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18.75</v>
      </c>
      <c r="H251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53.512820512820511</v>
      </c>
      <c r="I251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143</v>
      </c>
      <c r="J251" s="10">
        <f>MAX(Y_2015[[#This Row],[sub index SO2]:[sub index PM10]])</f>
        <v>143</v>
      </c>
    </row>
    <row r="252" spans="1:10" x14ac:dyDescent="0.25">
      <c r="A252" s="2" t="s">
        <v>390</v>
      </c>
      <c r="B252" s="2" t="s">
        <v>391</v>
      </c>
      <c r="C252" s="2">
        <v>2015</v>
      </c>
      <c r="D252" s="2">
        <v>7</v>
      </c>
      <c r="E252" s="2">
        <v>56</v>
      </c>
      <c r="F252" s="2">
        <v>105</v>
      </c>
      <c r="G252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8.75</v>
      </c>
      <c r="H252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69.84615384615384</v>
      </c>
      <c r="I252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125</v>
      </c>
      <c r="J252" s="10">
        <f>MAX(Y_2015[[#This Row],[sub index SO2]:[sub index PM10]])</f>
        <v>125</v>
      </c>
    </row>
    <row r="253" spans="1:10" x14ac:dyDescent="0.25">
      <c r="A253" s="2" t="s">
        <v>390</v>
      </c>
      <c r="B253" s="2" t="s">
        <v>394</v>
      </c>
      <c r="C253" s="2">
        <v>2015</v>
      </c>
      <c r="D253" s="2">
        <v>8</v>
      </c>
      <c r="E253" s="2">
        <v>56</v>
      </c>
      <c r="F253" s="2">
        <v>114</v>
      </c>
      <c r="G253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10</v>
      </c>
      <c r="H253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69.84615384615384</v>
      </c>
      <c r="I253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134</v>
      </c>
      <c r="J253" s="10">
        <f>MAX(Y_2015[[#This Row],[sub index SO2]:[sub index PM10]])</f>
        <v>134</v>
      </c>
    </row>
    <row r="254" spans="1:10" x14ac:dyDescent="0.25">
      <c r="A254" s="2" t="s">
        <v>390</v>
      </c>
      <c r="B254" s="2" t="s">
        <v>395</v>
      </c>
      <c r="C254" s="2">
        <v>2015</v>
      </c>
      <c r="D254" s="2">
        <v>0</v>
      </c>
      <c r="E254" s="2">
        <v>0</v>
      </c>
      <c r="F254" s="2">
        <v>0</v>
      </c>
      <c r="G254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54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54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54" s="10">
        <f>MAX(Y_2015[[#This Row],[sub index SO2]:[sub index PM10]])</f>
        <v>0</v>
      </c>
    </row>
    <row r="255" spans="1:10" x14ac:dyDescent="0.25">
      <c r="A255" s="2" t="s">
        <v>390</v>
      </c>
      <c r="B255" s="2" t="s">
        <v>396</v>
      </c>
      <c r="C255" s="2">
        <v>2015</v>
      </c>
      <c r="D255" s="2">
        <v>3</v>
      </c>
      <c r="E255" s="2">
        <v>37</v>
      </c>
      <c r="F255" s="2">
        <v>90</v>
      </c>
      <c r="G255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3.75</v>
      </c>
      <c r="H255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46.25</v>
      </c>
      <c r="I255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110</v>
      </c>
      <c r="J255" s="10">
        <f>MAX(Y_2015[[#This Row],[sub index SO2]:[sub index PM10]])</f>
        <v>110</v>
      </c>
    </row>
    <row r="256" spans="1:10" x14ac:dyDescent="0.25">
      <c r="A256" s="2" t="s">
        <v>390</v>
      </c>
      <c r="B256" s="2" t="s">
        <v>398</v>
      </c>
      <c r="C256" s="2">
        <v>2015</v>
      </c>
      <c r="D256" s="2">
        <v>0</v>
      </c>
      <c r="E256" s="2">
        <v>0</v>
      </c>
      <c r="F256" s="2">
        <v>0</v>
      </c>
      <c r="G256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56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56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56" s="10">
        <f>MAX(Y_2015[[#This Row],[sub index SO2]:[sub index PM10]])</f>
        <v>0</v>
      </c>
    </row>
    <row r="257" spans="1:10" x14ac:dyDescent="0.25">
      <c r="A257" s="2" t="s">
        <v>390</v>
      </c>
      <c r="B257" s="2" t="s">
        <v>401</v>
      </c>
      <c r="C257" s="2">
        <v>2015</v>
      </c>
      <c r="D257" s="2">
        <v>0</v>
      </c>
      <c r="E257" s="2">
        <v>0</v>
      </c>
      <c r="F257" s="2">
        <v>0</v>
      </c>
      <c r="G257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57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57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57" s="10">
        <f>MAX(Y_2015[[#This Row],[sub index SO2]:[sub index PM10]])</f>
        <v>0</v>
      </c>
    </row>
    <row r="258" spans="1:10" x14ac:dyDescent="0.25">
      <c r="A258" s="2" t="s">
        <v>390</v>
      </c>
      <c r="B258" s="2" t="s">
        <v>404</v>
      </c>
      <c r="C258" s="2">
        <v>2015</v>
      </c>
      <c r="D258" s="2">
        <v>0</v>
      </c>
      <c r="E258" s="2">
        <v>0</v>
      </c>
      <c r="F258" s="2">
        <v>0</v>
      </c>
      <c r="G258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58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58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58" s="10">
        <f>MAX(Y_2015[[#This Row],[sub index SO2]:[sub index PM10]])</f>
        <v>0</v>
      </c>
    </row>
    <row r="259" spans="1:10" x14ac:dyDescent="0.25">
      <c r="A259" s="2" t="s">
        <v>390</v>
      </c>
      <c r="B259" s="2" t="s">
        <v>407</v>
      </c>
      <c r="C259" s="2">
        <v>2015</v>
      </c>
      <c r="D259" s="2">
        <v>0</v>
      </c>
      <c r="E259" s="2">
        <v>0</v>
      </c>
      <c r="F259" s="2">
        <v>0</v>
      </c>
      <c r="G259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59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59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59" s="10">
        <f>MAX(Y_2015[[#This Row],[sub index SO2]:[sub index PM10]])</f>
        <v>0</v>
      </c>
    </row>
    <row r="260" spans="1:10" x14ac:dyDescent="0.25">
      <c r="A260" s="2" t="s">
        <v>390</v>
      </c>
      <c r="B260" s="2" t="s">
        <v>409</v>
      </c>
      <c r="C260" s="2">
        <v>2015</v>
      </c>
      <c r="D260" s="2">
        <v>0</v>
      </c>
      <c r="E260" s="2">
        <v>0</v>
      </c>
      <c r="F260" s="2">
        <v>0</v>
      </c>
      <c r="G260" s="10">
        <f>_xlfn.IFS( AND(Y_2015[[#This Row],[ SO2 (µg/m3) 11]]&gt;=0,Y_2015[[#This Row],[ SO2 (µg/m3) 11]]&lt;=40),(50-0)/(40-0)*(Y_2015[[#This Row],[ SO2 (µg/m3) 11]]-0)+0, AND(Y_2015[[#This Row],[ SO2 (µg/m3) 11]]&gt;=41, Y_2015[[#This Row],[ SO2 (µg/m3) 11]]&lt;=80),(100-51)/(80-41)* (Y_2015[[#This Row],[ SO2 (µg/m3) 11]] - 41) + 51, AND(Y_2015[[#This Row],[ SO2 (µg/m3) 11]]&gt;=81,Y_2015[[#This Row],[ SO2 (µg/m3) 11]]&lt;=380), (200-101)/(380-81) * (Y_2015[[#This Row],[ SO2 (µg/m3) 11]] - 81) + 101, AND(Y_2015[[#This Row],[ SO2 (µg/m3) 11]]&gt;=381,Y_2015[[#This Row],[ SO2 (µg/m3) 11]]&lt;=800), (300-201)/(800-381)*(Y_2015[[#This Row],[ SO2 (µg/m3) 11]] - 381) + 201, AND(Y_2015[[#This Row],[ SO2 (µg/m3) 11]]&gt;=801,Y_2015[[#This Row],[ SO2 (µg/m3) 11]]&lt;=1600), (400-301)/(1600-801)* ( Y_2015[[#This Row],[ SO2 (µg/m3) 11]] - 801)+301)</f>
        <v>0</v>
      </c>
      <c r="H260" s="10">
        <f>_xlfn.IFS( AND(Y_2015[[#This Row],[ NO2 (µg/m3) 12]]&gt;=0,Y_2015[[#This Row],[ NO2 (µg/m3) 12]]&lt;=40),(50-0)/(40-0)*(Y_2015[[#This Row],[ NO2 (µg/m3) 12]]-0)+0, AND(Y_2015[[#This Row],[ NO2 (µg/m3) 12]]&gt;=41,Y_2015[[#This Row],[ NO2 (µg/m3) 12]]&lt;=80),(100-51)/(80-41)* (Y_2015[[#This Row],[ NO2 (µg/m3) 12]] - 41) + 51, AND(Y_2015[[#This Row],[ NO2 (µg/m3) 12]]&gt;=81,Y_2015[[#This Row],[ NO2 (µg/m3) 12]]&lt;=180), (200-101)/(180-81) * (Y_2015[[#This Row],[ NO2 (µg/m3) 12]] - 81) + 101, AND(Y_2015[[#This Row],[ NO2 (µg/m3) 12]]&gt;=181,Y_2015[[#This Row],[ NO2 (µg/m3) 12]]&lt;=280), (300-201)/(280-181)*( Y_2015[[#This Row],[ NO2 (µg/m3) 12]] - 181) + 201, AND(Y_2015[[#This Row],[ NO2 (µg/m3) 12]]&gt;=281,Y_2015[[#This Row],[ NO2 (µg/m3) 12]]&lt;=400), (400-301)/(400-281)* ( Y_2015[[#This Row],[ NO2 (µg/m3) 12]] - 281)+301)</f>
        <v>0</v>
      </c>
      <c r="I260" s="10">
        <f>_xlfn.IFS( AND(Y_2015[[#This Row],[PM10 (µg/m3) 13]]&gt;=0,Y_2015[[#This Row],[PM10 (µg/m3) 13]]&lt;=40),(50-0)/(40-0)*(Y_2015[[#This Row],[PM10 (µg/m3) 13]]-0)+0, AND(Y_2015[[#This Row],[PM10 (µg/m3) 13]]&gt;=41,Y_2015[[#This Row],[PM10 (µg/m3) 13]]&lt;=80),(100-51)/(80-41)* (Y_2015[[#This Row],[PM10 (µg/m3) 13]] - 41) + 51, AND(Y_2015[[#This Row],[PM10 (µg/m3) 13]]&gt;=81,Y_2015[[#This Row],[PM10 (µg/m3) 13]]&lt;=180), (200-101)/(180-81) * ( Y_2015[[#This Row],[PM10 (µg/m3) 13]] - 81) + 101, AND(Y_2015[[#This Row],[PM10 (µg/m3) 13]]&gt;=181,Y_2015[[#This Row],[PM10 (µg/m3) 13]]&lt;=280), (300-201)/(280-181)*( Y_2015[[#This Row],[PM10 (µg/m3) 13]] - 181) + 201, AND(Y_2015[[#This Row],[PM10 (µg/m3) 13]]&gt;=281,Y_2015[[#This Row],[PM10 (µg/m3) 13]] &lt;=400), (400-301)/(400-281)* (Y_2015[[#This Row],[PM10 (µg/m3) 13]] - 281)+301)</f>
        <v>0</v>
      </c>
      <c r="J260" s="10">
        <f>MAX(Y_2015[[#This Row],[sub index SO2]:[sub index PM10]])</f>
        <v>0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AAD6-1335-42C9-AF5B-ECB6153951C7}">
  <dimension ref="A1:H19"/>
  <sheetViews>
    <sheetView workbookViewId="0">
      <selection activeCell="A10" sqref="A10"/>
    </sheetView>
  </sheetViews>
  <sheetFormatPr defaultRowHeight="15" x14ac:dyDescent="0.25"/>
  <cols>
    <col min="1" max="1" width="8.5703125" style="22" bestFit="1" customWidth="1"/>
    <col min="2" max="2" width="23.140625" style="22" bestFit="1" customWidth="1"/>
    <col min="3" max="3" width="8.5703125" style="22" bestFit="1" customWidth="1"/>
    <col min="4" max="4" width="11.28515625" style="22" bestFit="1" customWidth="1"/>
    <col min="5" max="5" width="21.7109375" style="22" bestFit="1" customWidth="1"/>
    <col min="6" max="6" width="9.140625" style="22"/>
    <col min="7" max="7" width="8.5703125" style="22" bestFit="1" customWidth="1"/>
    <col min="8" max="8" width="18" style="22" bestFit="1" customWidth="1"/>
    <col min="9" max="16384" width="9.140625" style="22"/>
  </cols>
  <sheetData>
    <row r="1" spans="1:8" x14ac:dyDescent="0.25">
      <c r="B1" s="29"/>
      <c r="D1" s="28"/>
      <c r="E1" s="29"/>
      <c r="G1" s="28"/>
    </row>
    <row r="2" spans="1:8" x14ac:dyDescent="0.25">
      <c r="A2" s="57" t="s">
        <v>459</v>
      </c>
      <c r="B2" s="58"/>
      <c r="D2" s="57" t="s">
        <v>460</v>
      </c>
      <c r="E2" s="58"/>
      <c r="G2" s="57" t="s">
        <v>461</v>
      </c>
      <c r="H2" s="59"/>
    </row>
    <row r="3" spans="1:8" ht="30" x14ac:dyDescent="0.25">
      <c r="A3" s="3" t="s">
        <v>435</v>
      </c>
      <c r="B3" s="30" t="s">
        <v>436</v>
      </c>
      <c r="C3" s="35"/>
      <c r="D3" s="34" t="s">
        <v>435</v>
      </c>
      <c r="E3" s="37" t="s">
        <v>453</v>
      </c>
      <c r="G3" s="39" t="s">
        <v>435</v>
      </c>
      <c r="H3" s="41" t="s">
        <v>454</v>
      </c>
    </row>
    <row r="4" spans="1:8" x14ac:dyDescent="0.25">
      <c r="A4" s="5" t="s">
        <v>437</v>
      </c>
      <c r="B4" s="31" t="s">
        <v>438</v>
      </c>
      <c r="C4" s="36"/>
      <c r="D4" s="6" t="s">
        <v>437</v>
      </c>
      <c r="E4" s="38" t="s">
        <v>437</v>
      </c>
      <c r="G4" s="6" t="s">
        <v>437</v>
      </c>
      <c r="H4" s="38" t="s">
        <v>438</v>
      </c>
    </row>
    <row r="5" spans="1:8" x14ac:dyDescent="0.25">
      <c r="A5" s="5" t="s">
        <v>439</v>
      </c>
      <c r="B5" s="31" t="s">
        <v>440</v>
      </c>
      <c r="C5" s="36"/>
      <c r="D5" s="6" t="s">
        <v>439</v>
      </c>
      <c r="E5" s="38" t="s">
        <v>439</v>
      </c>
      <c r="G5" s="6" t="s">
        <v>439</v>
      </c>
      <c r="H5" s="38" t="s">
        <v>440</v>
      </c>
    </row>
    <row r="6" spans="1:8" x14ac:dyDescent="0.25">
      <c r="A6" s="5" t="s">
        <v>441</v>
      </c>
      <c r="B6" s="32" t="s">
        <v>442</v>
      </c>
      <c r="C6" s="36"/>
      <c r="D6" s="6" t="s">
        <v>441</v>
      </c>
      <c r="E6" s="38" t="s">
        <v>449</v>
      </c>
      <c r="G6" s="6" t="s">
        <v>441</v>
      </c>
      <c r="H6" s="38" t="s">
        <v>455</v>
      </c>
    </row>
    <row r="7" spans="1:8" x14ac:dyDescent="0.25">
      <c r="A7" s="5" t="s">
        <v>443</v>
      </c>
      <c r="B7" s="32" t="s">
        <v>444</v>
      </c>
      <c r="C7" s="36"/>
      <c r="D7" s="6" t="s">
        <v>443</v>
      </c>
      <c r="E7" s="38" t="s">
        <v>450</v>
      </c>
      <c r="G7" s="6" t="s">
        <v>443</v>
      </c>
      <c r="H7" s="38" t="s">
        <v>456</v>
      </c>
    </row>
    <row r="8" spans="1:8" x14ac:dyDescent="0.25">
      <c r="A8" s="7" t="s">
        <v>445</v>
      </c>
      <c r="B8" s="33" t="s">
        <v>446</v>
      </c>
      <c r="C8" s="36"/>
      <c r="D8" s="6" t="s">
        <v>445</v>
      </c>
      <c r="E8" s="38" t="s">
        <v>451</v>
      </c>
      <c r="G8" s="6" t="s">
        <v>445</v>
      </c>
      <c r="H8" s="38" t="s">
        <v>457</v>
      </c>
    </row>
    <row r="9" spans="1:8" s="44" customFormat="1" x14ac:dyDescent="0.25">
      <c r="A9" s="45" t="s">
        <v>447</v>
      </c>
      <c r="B9" s="46" t="s">
        <v>448</v>
      </c>
      <c r="C9" s="47"/>
      <c r="D9" s="4" t="s">
        <v>447</v>
      </c>
      <c r="E9" s="43" t="s">
        <v>452</v>
      </c>
      <c r="G9" s="4" t="s">
        <v>447</v>
      </c>
      <c r="H9" s="43" t="s">
        <v>458</v>
      </c>
    </row>
    <row r="11" spans="1:8" x14ac:dyDescent="0.25">
      <c r="D11" s="40"/>
    </row>
    <row r="12" spans="1:8" ht="30" customHeight="1" x14ac:dyDescent="0.25">
      <c r="C12" s="35"/>
      <c r="F12" s="40"/>
    </row>
    <row r="13" spans="1:8" x14ac:dyDescent="0.25">
      <c r="C13" s="35"/>
    </row>
    <row r="14" spans="1:8" x14ac:dyDescent="0.25">
      <c r="C14" s="36"/>
    </row>
    <row r="15" spans="1:8" x14ac:dyDescent="0.25">
      <c r="C15" s="36"/>
    </row>
    <row r="16" spans="1:8" x14ac:dyDescent="0.25">
      <c r="C16" s="36"/>
    </row>
    <row r="17" spans="3:3" x14ac:dyDescent="0.25">
      <c r="C17" s="36"/>
    </row>
    <row r="18" spans="3:3" x14ac:dyDescent="0.25">
      <c r="C18" s="36"/>
    </row>
    <row r="19" spans="3:3" x14ac:dyDescent="0.25">
      <c r="C19" s="36"/>
    </row>
  </sheetData>
  <mergeCells count="3">
    <mergeCell ref="A2:B2"/>
    <mergeCell ref="D2:E2"/>
    <mergeCell ref="G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A476-F75B-4B20-96E6-F9A7DF205094}">
  <dimension ref="A1:N1292"/>
  <sheetViews>
    <sheetView workbookViewId="0">
      <selection activeCell="C1" sqref="C1"/>
    </sheetView>
  </sheetViews>
  <sheetFormatPr defaultRowHeight="15" x14ac:dyDescent="0.25"/>
  <cols>
    <col min="1" max="2" width="9.140625" style="42"/>
    <col min="3" max="3" width="17.7109375" style="42" bestFit="1" customWidth="1"/>
    <col min="4" max="4" width="21.7109375" style="42" bestFit="1" customWidth="1"/>
    <col min="5" max="5" width="10.42578125" style="42" bestFit="1" customWidth="1"/>
    <col min="6" max="6" width="9" style="42" bestFit="1" customWidth="1"/>
    <col min="7" max="7" width="9.42578125" style="42" bestFit="1" customWidth="1"/>
    <col min="8" max="8" width="10.5703125" style="42" bestFit="1" customWidth="1"/>
    <col min="9" max="10" width="12" style="42" bestFit="1" customWidth="1"/>
    <col min="11" max="11" width="13" style="42" bestFit="1" customWidth="1"/>
    <col min="12" max="12" width="12" style="42" bestFit="1" customWidth="1"/>
    <col min="13" max="13" width="15.28515625" style="42" bestFit="1" customWidth="1"/>
    <col min="14" max="16384" width="9.140625" style="22"/>
  </cols>
  <sheetData>
    <row r="1" spans="1:14" x14ac:dyDescent="0.25">
      <c r="A1" s="22"/>
      <c r="B1" s="22"/>
      <c r="C1" s="44"/>
      <c r="D1" s="44"/>
      <c r="E1" s="44"/>
      <c r="F1" s="44"/>
      <c r="G1" s="44"/>
      <c r="H1" s="44"/>
      <c r="I1" s="44"/>
      <c r="J1" s="44"/>
      <c r="K1" s="44"/>
      <c r="L1" s="70"/>
      <c r="M1" s="70"/>
    </row>
    <row r="2" spans="1:14" x14ac:dyDescent="0.25">
      <c r="C2" s="66" t="s">
        <v>0</v>
      </c>
      <c r="D2" s="48" t="s">
        <v>1</v>
      </c>
      <c r="E2" s="48" t="s">
        <v>462</v>
      </c>
      <c r="F2" s="48" t="s">
        <v>470</v>
      </c>
      <c r="G2" s="48" t="s">
        <v>471</v>
      </c>
      <c r="H2" s="48" t="s">
        <v>472</v>
      </c>
      <c r="I2" s="48" t="s">
        <v>473</v>
      </c>
      <c r="J2" s="48" t="s">
        <v>474</v>
      </c>
      <c r="K2" s="48" t="s">
        <v>475</v>
      </c>
      <c r="L2" s="49" t="s">
        <v>434</v>
      </c>
      <c r="M2" s="48" t="s">
        <v>497</v>
      </c>
      <c r="N2" s="28"/>
    </row>
    <row r="3" spans="1:14" x14ac:dyDescent="0.25">
      <c r="C3" s="67" t="s">
        <v>7</v>
      </c>
      <c r="D3" s="17" t="s">
        <v>8</v>
      </c>
      <c r="E3" s="17">
        <v>2011</v>
      </c>
      <c r="F3" s="18">
        <v>0</v>
      </c>
      <c r="G3" s="18">
        <v>0</v>
      </c>
      <c r="H3" s="18">
        <v>0</v>
      </c>
      <c r="I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3" s="50">
        <f>MAX(Y_2011[[#This Row],[sub index SO2]:[sub index PM10]])</f>
        <v>0</v>
      </c>
      <c r="M3" s="75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" s="28"/>
    </row>
    <row r="4" spans="1:14" x14ac:dyDescent="0.25">
      <c r="C4" s="68" t="s">
        <v>7</v>
      </c>
      <c r="D4" s="19" t="s">
        <v>9</v>
      </c>
      <c r="E4" s="19">
        <v>2011</v>
      </c>
      <c r="F4" s="20">
        <v>4</v>
      </c>
      <c r="G4" s="20">
        <v>9</v>
      </c>
      <c r="H4" s="20">
        <v>39</v>
      </c>
      <c r="I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48.75</v>
      </c>
      <c r="L4" s="51">
        <f>MAX(Y_2011[[#This Row],[sub index SO2]:[sub index PM10]])</f>
        <v>48.75</v>
      </c>
      <c r="M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" s="28"/>
    </row>
    <row r="5" spans="1:14" x14ac:dyDescent="0.25">
      <c r="C5" s="67" t="s">
        <v>7</v>
      </c>
      <c r="D5" s="17" t="s">
        <v>10</v>
      </c>
      <c r="E5" s="17">
        <v>2011</v>
      </c>
      <c r="F5" s="18">
        <v>0</v>
      </c>
      <c r="G5" s="18">
        <v>0</v>
      </c>
      <c r="H5" s="18">
        <v>0</v>
      </c>
      <c r="I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5" s="50">
        <f>MAX(Y_2011[[#This Row],[sub index SO2]:[sub index PM10]])</f>
        <v>0</v>
      </c>
      <c r="M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" s="28"/>
    </row>
    <row r="6" spans="1:14" x14ac:dyDescent="0.25">
      <c r="C6" s="68" t="s">
        <v>7</v>
      </c>
      <c r="D6" s="19" t="s">
        <v>11</v>
      </c>
      <c r="E6" s="19">
        <v>2011</v>
      </c>
      <c r="F6" s="20">
        <v>4</v>
      </c>
      <c r="G6" s="20">
        <v>10</v>
      </c>
      <c r="H6" s="20">
        <v>74</v>
      </c>
      <c r="I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K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92.461538461538453</v>
      </c>
      <c r="L6" s="51">
        <f>MAX(Y_2011[[#This Row],[sub index SO2]:[sub index PM10]])</f>
        <v>92.461538461538453</v>
      </c>
      <c r="M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" s="28"/>
    </row>
    <row r="7" spans="1:14" x14ac:dyDescent="0.25">
      <c r="C7" s="67" t="s">
        <v>7</v>
      </c>
      <c r="D7" s="17" t="s">
        <v>13</v>
      </c>
      <c r="E7" s="17">
        <v>2011</v>
      </c>
      <c r="F7" s="18">
        <v>0</v>
      </c>
      <c r="G7" s="18">
        <v>0</v>
      </c>
      <c r="H7" s="18">
        <v>0</v>
      </c>
      <c r="I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7" s="50">
        <f>MAX(Y_2011[[#This Row],[sub index SO2]:[sub index PM10]])</f>
        <v>0</v>
      </c>
      <c r="M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" s="28"/>
    </row>
    <row r="8" spans="1:14" x14ac:dyDescent="0.25">
      <c r="C8" s="68" t="s">
        <v>7</v>
      </c>
      <c r="D8" s="19" t="s">
        <v>14</v>
      </c>
      <c r="E8" s="19">
        <v>2011</v>
      </c>
      <c r="F8" s="20">
        <v>4</v>
      </c>
      <c r="G8" s="20">
        <v>9</v>
      </c>
      <c r="H8" s="20">
        <v>59</v>
      </c>
      <c r="I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73.615384615384613</v>
      </c>
      <c r="L8" s="51">
        <f>MAX(Y_2011[[#This Row],[sub index SO2]:[sub index PM10]])</f>
        <v>73.615384615384613</v>
      </c>
      <c r="M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" s="28"/>
    </row>
    <row r="9" spans="1:14" x14ac:dyDescent="0.25">
      <c r="C9" s="67" t="s">
        <v>7</v>
      </c>
      <c r="D9" s="17" t="s">
        <v>16</v>
      </c>
      <c r="E9" s="17">
        <v>2011</v>
      </c>
      <c r="F9" s="18">
        <v>4</v>
      </c>
      <c r="G9" s="18">
        <v>9</v>
      </c>
      <c r="H9" s="18">
        <v>82</v>
      </c>
      <c r="I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102</v>
      </c>
      <c r="L9" s="50">
        <f>MAX(Y_2011[[#This Row],[sub index SO2]:[sub index PM10]])</f>
        <v>102</v>
      </c>
      <c r="M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" s="28"/>
    </row>
    <row r="10" spans="1:14" x14ac:dyDescent="0.25">
      <c r="C10" s="68" t="s">
        <v>7</v>
      </c>
      <c r="D10" s="19" t="s">
        <v>18</v>
      </c>
      <c r="E10" s="19">
        <v>2011</v>
      </c>
      <c r="F10" s="20">
        <v>4</v>
      </c>
      <c r="G10" s="20">
        <v>10</v>
      </c>
      <c r="H10" s="20">
        <v>63</v>
      </c>
      <c r="I1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1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K1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L10" s="51">
        <f>MAX(Y_2011[[#This Row],[sub index SO2]:[sub index PM10]])</f>
        <v>78.641025641025635</v>
      </c>
      <c r="M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" s="28"/>
    </row>
    <row r="11" spans="1:14" x14ac:dyDescent="0.25">
      <c r="C11" s="67" t="s">
        <v>7</v>
      </c>
      <c r="D11" s="17" t="s">
        <v>20</v>
      </c>
      <c r="E11" s="17">
        <v>2011</v>
      </c>
      <c r="F11" s="18">
        <v>0</v>
      </c>
      <c r="G11" s="18">
        <v>0</v>
      </c>
      <c r="H11" s="18">
        <v>0</v>
      </c>
      <c r="I1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1" s="50">
        <f>MAX(Y_2011[[#This Row],[sub index SO2]:[sub index PM10]])</f>
        <v>0</v>
      </c>
      <c r="M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" s="28"/>
    </row>
    <row r="12" spans="1:14" x14ac:dyDescent="0.25">
      <c r="C12" s="68" t="s">
        <v>7</v>
      </c>
      <c r="D12" s="19" t="s">
        <v>21</v>
      </c>
      <c r="E12" s="19">
        <v>2011</v>
      </c>
      <c r="F12" s="20">
        <v>0</v>
      </c>
      <c r="G12" s="20">
        <v>0</v>
      </c>
      <c r="H12" s="20">
        <v>0</v>
      </c>
      <c r="I1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2" s="51">
        <f>MAX(Y_2011[[#This Row],[sub index SO2]:[sub index PM10]])</f>
        <v>0</v>
      </c>
      <c r="M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" s="28"/>
    </row>
    <row r="13" spans="1:14" x14ac:dyDescent="0.25">
      <c r="C13" s="67" t="s">
        <v>7</v>
      </c>
      <c r="D13" s="17" t="s">
        <v>22</v>
      </c>
      <c r="E13" s="17">
        <v>2011</v>
      </c>
      <c r="F13" s="18">
        <v>4</v>
      </c>
      <c r="G13" s="18">
        <v>9</v>
      </c>
      <c r="H13" s="18">
        <v>37</v>
      </c>
      <c r="I1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1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1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46.25</v>
      </c>
      <c r="L13" s="50">
        <f>MAX(Y_2011[[#This Row],[sub index SO2]:[sub index PM10]])</f>
        <v>46.25</v>
      </c>
      <c r="M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3" s="28"/>
    </row>
    <row r="14" spans="1:14" x14ac:dyDescent="0.25">
      <c r="C14" s="68" t="s">
        <v>7</v>
      </c>
      <c r="D14" s="19" t="s">
        <v>23</v>
      </c>
      <c r="E14" s="19">
        <v>2011</v>
      </c>
      <c r="F14" s="20">
        <v>6</v>
      </c>
      <c r="G14" s="20">
        <v>11</v>
      </c>
      <c r="H14" s="20">
        <v>90</v>
      </c>
      <c r="I1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1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1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110</v>
      </c>
      <c r="L14" s="51">
        <f>MAX(Y_2011[[#This Row],[sub index SO2]:[sub index PM10]])</f>
        <v>110</v>
      </c>
      <c r="M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" s="28"/>
    </row>
    <row r="15" spans="1:14" x14ac:dyDescent="0.25">
      <c r="C15" s="67" t="s">
        <v>7</v>
      </c>
      <c r="D15" s="17" t="s">
        <v>25</v>
      </c>
      <c r="E15" s="17">
        <v>2011</v>
      </c>
      <c r="F15" s="18">
        <v>13</v>
      </c>
      <c r="G15" s="18">
        <v>20</v>
      </c>
      <c r="H15" s="18">
        <v>80</v>
      </c>
      <c r="I1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1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1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100</v>
      </c>
      <c r="L15" s="50">
        <f>MAX(Y_2011[[#This Row],[sub index SO2]:[sub index PM10]])</f>
        <v>100</v>
      </c>
      <c r="M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5" s="28"/>
    </row>
    <row r="16" spans="1:14" x14ac:dyDescent="0.25">
      <c r="C16" s="68" t="s">
        <v>7</v>
      </c>
      <c r="D16" s="19" t="s">
        <v>28</v>
      </c>
      <c r="E16" s="19">
        <v>2011</v>
      </c>
      <c r="F16" s="20">
        <v>0</v>
      </c>
      <c r="G16" s="20">
        <v>0</v>
      </c>
      <c r="H16" s="20">
        <v>0</v>
      </c>
      <c r="I1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6" s="51">
        <f>MAX(Y_2011[[#This Row],[sub index SO2]:[sub index PM10]])</f>
        <v>0</v>
      </c>
      <c r="M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6" s="28"/>
    </row>
    <row r="17" spans="3:14" x14ac:dyDescent="0.25">
      <c r="C17" s="67" t="s">
        <v>29</v>
      </c>
      <c r="D17" s="17" t="s">
        <v>30</v>
      </c>
      <c r="E17" s="17">
        <v>2011</v>
      </c>
      <c r="F17" s="18">
        <v>0</v>
      </c>
      <c r="G17" s="18">
        <v>0</v>
      </c>
      <c r="H17" s="18">
        <v>0</v>
      </c>
      <c r="I1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" s="50">
        <f>MAX(Y_2011[[#This Row],[sub index SO2]:[sub index PM10]])</f>
        <v>0</v>
      </c>
      <c r="M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" s="28"/>
    </row>
    <row r="18" spans="3:14" x14ac:dyDescent="0.25">
      <c r="C18" s="68" t="s">
        <v>29</v>
      </c>
      <c r="D18" s="19" t="s">
        <v>31</v>
      </c>
      <c r="E18" s="19">
        <v>2011</v>
      </c>
      <c r="F18" s="20">
        <v>0</v>
      </c>
      <c r="G18" s="20">
        <v>0</v>
      </c>
      <c r="H18" s="20">
        <v>0</v>
      </c>
      <c r="I1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8" s="51">
        <f>MAX(Y_2011[[#This Row],[sub index SO2]:[sub index PM10]])</f>
        <v>0</v>
      </c>
      <c r="M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8" s="28"/>
    </row>
    <row r="19" spans="3:14" x14ac:dyDescent="0.25">
      <c r="C19" s="67" t="s">
        <v>32</v>
      </c>
      <c r="D19" s="17" t="s">
        <v>33</v>
      </c>
      <c r="E19" s="17">
        <v>2011</v>
      </c>
      <c r="F19" s="18">
        <v>6</v>
      </c>
      <c r="G19" s="18">
        <v>13</v>
      </c>
      <c r="H19" s="18">
        <v>53</v>
      </c>
      <c r="I1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1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1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L19" s="50">
        <f>MAX(Y_2011[[#This Row],[sub index SO2]:[sub index PM10]])</f>
        <v>66.07692307692308</v>
      </c>
      <c r="M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9" s="28"/>
    </row>
    <row r="20" spans="3:14" x14ac:dyDescent="0.25">
      <c r="C20" s="68" t="s">
        <v>32</v>
      </c>
      <c r="D20" s="19" t="s">
        <v>34</v>
      </c>
      <c r="E20" s="19">
        <v>2011</v>
      </c>
      <c r="F20" s="20">
        <v>6</v>
      </c>
      <c r="G20" s="20">
        <v>14</v>
      </c>
      <c r="H20" s="20">
        <v>56</v>
      </c>
      <c r="I2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2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L20" s="51">
        <f>MAX(Y_2011[[#This Row],[sub index SO2]:[sub index PM10]])</f>
        <v>69.84615384615384</v>
      </c>
      <c r="M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0" s="28"/>
    </row>
    <row r="21" spans="3:14" x14ac:dyDescent="0.25">
      <c r="C21" s="67" t="s">
        <v>32</v>
      </c>
      <c r="D21" s="17" t="s">
        <v>35</v>
      </c>
      <c r="E21" s="17">
        <v>2011</v>
      </c>
      <c r="F21" s="18">
        <v>6</v>
      </c>
      <c r="G21" s="18">
        <v>13</v>
      </c>
      <c r="H21" s="18">
        <v>42</v>
      </c>
      <c r="I2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2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L21" s="50">
        <f>MAX(Y_2011[[#This Row],[sub index SO2]:[sub index PM10]])</f>
        <v>52.256410256410255</v>
      </c>
      <c r="M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1" s="28"/>
    </row>
    <row r="22" spans="3:14" x14ac:dyDescent="0.25">
      <c r="C22" s="68" t="s">
        <v>32</v>
      </c>
      <c r="D22" s="19" t="s">
        <v>36</v>
      </c>
      <c r="E22" s="19">
        <v>2011</v>
      </c>
      <c r="F22" s="20">
        <v>6</v>
      </c>
      <c r="G22" s="20">
        <v>15</v>
      </c>
      <c r="H22" s="20">
        <v>63</v>
      </c>
      <c r="I2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2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L22" s="51">
        <f>MAX(Y_2011[[#This Row],[sub index SO2]:[sub index PM10]])</f>
        <v>78.641025641025635</v>
      </c>
      <c r="M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2" s="28"/>
    </row>
    <row r="23" spans="3:14" x14ac:dyDescent="0.25">
      <c r="C23" s="67" t="s">
        <v>32</v>
      </c>
      <c r="D23" s="17" t="s">
        <v>37</v>
      </c>
      <c r="E23" s="17">
        <v>2011</v>
      </c>
      <c r="F23" s="18">
        <v>6</v>
      </c>
      <c r="G23" s="18">
        <v>14</v>
      </c>
      <c r="H23" s="18">
        <v>93</v>
      </c>
      <c r="I2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2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113</v>
      </c>
      <c r="L23" s="50">
        <f>MAX(Y_2011[[#This Row],[sub index SO2]:[sub index PM10]])</f>
        <v>113</v>
      </c>
      <c r="M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3" s="28"/>
    </row>
    <row r="24" spans="3:14" x14ac:dyDescent="0.25">
      <c r="C24" s="68" t="s">
        <v>32</v>
      </c>
      <c r="D24" s="19" t="s">
        <v>39</v>
      </c>
      <c r="E24" s="19">
        <v>2011</v>
      </c>
      <c r="F24" s="20">
        <v>6</v>
      </c>
      <c r="G24" s="20">
        <v>13</v>
      </c>
      <c r="H24" s="20">
        <v>64</v>
      </c>
      <c r="I2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2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79.897435897435898</v>
      </c>
      <c r="L24" s="51">
        <f>MAX(Y_2011[[#This Row],[sub index SO2]:[sub index PM10]])</f>
        <v>79.897435897435898</v>
      </c>
      <c r="M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4" s="28"/>
    </row>
    <row r="25" spans="3:14" x14ac:dyDescent="0.25">
      <c r="C25" s="67" t="s">
        <v>32</v>
      </c>
      <c r="D25" s="17" t="s">
        <v>41</v>
      </c>
      <c r="E25" s="17">
        <v>2011</v>
      </c>
      <c r="F25" s="18">
        <v>9</v>
      </c>
      <c r="G25" s="18">
        <v>20</v>
      </c>
      <c r="H25" s="18">
        <v>53</v>
      </c>
      <c r="I2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2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2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L25" s="50">
        <f>MAX(Y_2011[[#This Row],[sub index SO2]:[sub index PM10]])</f>
        <v>66.07692307692308</v>
      </c>
      <c r="M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5" s="28"/>
    </row>
    <row r="26" spans="3:14" x14ac:dyDescent="0.25">
      <c r="C26" s="68" t="s">
        <v>32</v>
      </c>
      <c r="D26" s="19" t="s">
        <v>42</v>
      </c>
      <c r="E26" s="19">
        <v>2011</v>
      </c>
      <c r="F26" s="20">
        <v>6</v>
      </c>
      <c r="G26" s="20">
        <v>13</v>
      </c>
      <c r="H26" s="20">
        <v>86</v>
      </c>
      <c r="I2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2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L26" s="51">
        <f>MAX(Y_2011[[#This Row],[sub index SO2]:[sub index PM10]])</f>
        <v>106</v>
      </c>
      <c r="M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6" s="28"/>
    </row>
    <row r="27" spans="3:14" x14ac:dyDescent="0.25">
      <c r="C27" s="67" t="s">
        <v>32</v>
      </c>
      <c r="D27" s="17" t="s">
        <v>44</v>
      </c>
      <c r="E27" s="17">
        <v>2011</v>
      </c>
      <c r="F27" s="18">
        <v>6</v>
      </c>
      <c r="G27" s="18">
        <v>15</v>
      </c>
      <c r="H27" s="18">
        <v>95</v>
      </c>
      <c r="I2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2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115</v>
      </c>
      <c r="L27" s="50">
        <f>MAX(Y_2011[[#This Row],[sub index SO2]:[sub index PM10]])</f>
        <v>115</v>
      </c>
      <c r="M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7" s="28"/>
    </row>
    <row r="28" spans="3:14" x14ac:dyDescent="0.25">
      <c r="C28" s="68" t="s">
        <v>32</v>
      </c>
      <c r="D28" s="19" t="s">
        <v>46</v>
      </c>
      <c r="E28" s="19">
        <v>2011</v>
      </c>
      <c r="F28" s="20">
        <v>6</v>
      </c>
      <c r="G28" s="20">
        <v>14</v>
      </c>
      <c r="H28" s="20">
        <v>99</v>
      </c>
      <c r="I2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2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119</v>
      </c>
      <c r="L28" s="51">
        <f>MAX(Y_2011[[#This Row],[sub index SO2]:[sub index PM10]])</f>
        <v>119</v>
      </c>
      <c r="M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8" s="28"/>
    </row>
    <row r="29" spans="3:14" x14ac:dyDescent="0.25">
      <c r="C29" s="67" t="s">
        <v>32</v>
      </c>
      <c r="D29" s="17" t="s">
        <v>48</v>
      </c>
      <c r="E29" s="17">
        <v>2011</v>
      </c>
      <c r="F29" s="18">
        <v>6</v>
      </c>
      <c r="G29" s="18">
        <v>14</v>
      </c>
      <c r="H29" s="18">
        <v>78</v>
      </c>
      <c r="I2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2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L29" s="50">
        <f>MAX(Y_2011[[#This Row],[sub index SO2]:[sub index PM10]])</f>
        <v>97.487179487179489</v>
      </c>
      <c r="M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9" s="28"/>
    </row>
    <row r="30" spans="3:14" x14ac:dyDescent="0.25">
      <c r="C30" s="68" t="s">
        <v>32</v>
      </c>
      <c r="D30" s="19" t="s">
        <v>50</v>
      </c>
      <c r="E30" s="19">
        <v>2011</v>
      </c>
      <c r="F30" s="20">
        <v>5</v>
      </c>
      <c r="G30" s="20">
        <v>12</v>
      </c>
      <c r="H30" s="20">
        <v>60</v>
      </c>
      <c r="I3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3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3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74.871794871794876</v>
      </c>
      <c r="L30" s="51">
        <f>MAX(Y_2011[[#This Row],[sub index SO2]:[sub index PM10]])</f>
        <v>74.871794871794876</v>
      </c>
      <c r="M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0" s="28"/>
    </row>
    <row r="31" spans="3:14" x14ac:dyDescent="0.25">
      <c r="C31" s="67" t="s">
        <v>32</v>
      </c>
      <c r="D31" s="17" t="s">
        <v>51</v>
      </c>
      <c r="E31" s="17">
        <v>2011</v>
      </c>
      <c r="F31" s="18">
        <v>6</v>
      </c>
      <c r="G31" s="18">
        <v>12</v>
      </c>
      <c r="H31" s="18">
        <v>56</v>
      </c>
      <c r="I3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3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3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L31" s="50">
        <f>MAX(Y_2011[[#This Row],[sub index SO2]:[sub index PM10]])</f>
        <v>69.84615384615384</v>
      </c>
      <c r="M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1" s="28"/>
    </row>
    <row r="32" spans="3:14" x14ac:dyDescent="0.25">
      <c r="C32" s="68" t="s">
        <v>52</v>
      </c>
      <c r="D32" s="19" t="s">
        <v>53</v>
      </c>
      <c r="E32" s="19">
        <v>2011</v>
      </c>
      <c r="F32" s="20">
        <v>5</v>
      </c>
      <c r="G32" s="20">
        <v>47</v>
      </c>
      <c r="H32" s="20">
        <v>174</v>
      </c>
      <c r="I3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3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58.53846153846154</v>
      </c>
      <c r="K3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194</v>
      </c>
      <c r="L32" s="51">
        <f>MAX(Y_2011[[#This Row],[sub index SO2]:[sub index PM10]])</f>
        <v>194</v>
      </c>
      <c r="M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" s="28"/>
    </row>
    <row r="33" spans="3:14" x14ac:dyDescent="0.25">
      <c r="C33" s="67" t="s">
        <v>55</v>
      </c>
      <c r="D33" s="17" t="s">
        <v>55</v>
      </c>
      <c r="E33" s="17">
        <v>2011</v>
      </c>
      <c r="F33" s="18">
        <v>2</v>
      </c>
      <c r="G33" s="18">
        <v>16</v>
      </c>
      <c r="H33" s="18">
        <v>102</v>
      </c>
      <c r="I3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3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3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122</v>
      </c>
      <c r="L33" s="50">
        <f>MAX(Y_2011[[#This Row],[sub index SO2]:[sub index PM10]])</f>
        <v>122</v>
      </c>
      <c r="M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" s="28"/>
    </row>
    <row r="34" spans="3:14" x14ac:dyDescent="0.25">
      <c r="C34" s="68" t="s">
        <v>57</v>
      </c>
      <c r="D34" s="19" t="s">
        <v>58</v>
      </c>
      <c r="E34" s="19">
        <v>2011</v>
      </c>
      <c r="F34" s="20">
        <v>9</v>
      </c>
      <c r="G34" s="20">
        <v>22</v>
      </c>
      <c r="H34" s="20">
        <v>106</v>
      </c>
      <c r="I3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3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3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L34" s="51">
        <f>MAX(Y_2011[[#This Row],[sub index SO2]:[sub index PM10]])</f>
        <v>126</v>
      </c>
      <c r="M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4" s="28"/>
    </row>
    <row r="35" spans="3:14" x14ac:dyDescent="0.25">
      <c r="C35" s="67" t="s">
        <v>57</v>
      </c>
      <c r="D35" s="17" t="s">
        <v>60</v>
      </c>
      <c r="E35" s="17">
        <v>2011</v>
      </c>
      <c r="F35" s="18">
        <v>8</v>
      </c>
      <c r="G35" s="18">
        <v>21</v>
      </c>
      <c r="H35" s="18">
        <v>0</v>
      </c>
      <c r="I3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3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26.25</v>
      </c>
      <c r="K3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35" s="50">
        <f>MAX(Y_2011[[#This Row],[sub index SO2]:[sub index PM10]])</f>
        <v>26.25</v>
      </c>
      <c r="M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" s="28"/>
    </row>
    <row r="36" spans="3:14" x14ac:dyDescent="0.25">
      <c r="C36" s="68" t="s">
        <v>57</v>
      </c>
      <c r="D36" s="19" t="s">
        <v>62</v>
      </c>
      <c r="E36" s="19">
        <v>2011</v>
      </c>
      <c r="F36" s="20">
        <v>12</v>
      </c>
      <c r="G36" s="20">
        <v>20</v>
      </c>
      <c r="H36" s="20">
        <v>94</v>
      </c>
      <c r="I3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3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3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L36" s="51">
        <f>MAX(Y_2011[[#This Row],[sub index SO2]:[sub index PM10]])</f>
        <v>114</v>
      </c>
      <c r="M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6" s="28"/>
    </row>
    <row r="37" spans="3:14" x14ac:dyDescent="0.25">
      <c r="C37" s="67" t="s">
        <v>57</v>
      </c>
      <c r="D37" s="17" t="s">
        <v>64</v>
      </c>
      <c r="E37" s="17">
        <v>2011</v>
      </c>
      <c r="F37" s="18">
        <v>14</v>
      </c>
      <c r="G37" s="18">
        <v>42</v>
      </c>
      <c r="H37" s="18">
        <v>293</v>
      </c>
      <c r="I3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J3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K3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310.98319327731093</v>
      </c>
      <c r="L37" s="50">
        <f>MAX(Y_2011[[#This Row],[sub index SO2]:[sub index PM10]])</f>
        <v>310.98319327731093</v>
      </c>
      <c r="M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37" s="28"/>
    </row>
    <row r="38" spans="3:14" x14ac:dyDescent="0.25">
      <c r="C38" s="68" t="s">
        <v>67</v>
      </c>
      <c r="D38" s="19" t="s">
        <v>69</v>
      </c>
      <c r="E38" s="19">
        <v>2011</v>
      </c>
      <c r="F38" s="20">
        <v>8</v>
      </c>
      <c r="G38" s="20">
        <v>19</v>
      </c>
      <c r="H38" s="20">
        <v>24</v>
      </c>
      <c r="I3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3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K3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</v>
      </c>
      <c r="L38" s="51">
        <f>MAX(Y_2011[[#This Row],[sub index SO2]:[sub index PM10]])</f>
        <v>30</v>
      </c>
      <c r="M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8" s="28"/>
    </row>
    <row r="39" spans="3:14" x14ac:dyDescent="0.25">
      <c r="C39" s="67" t="s">
        <v>70</v>
      </c>
      <c r="D39" s="17" t="s">
        <v>71</v>
      </c>
      <c r="E39" s="17">
        <v>2011</v>
      </c>
      <c r="F39" s="18">
        <v>7</v>
      </c>
      <c r="G39" s="18">
        <v>20</v>
      </c>
      <c r="H39" s="18">
        <v>24</v>
      </c>
      <c r="I3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3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3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</v>
      </c>
      <c r="L39" s="50">
        <f>MAX(Y_2011[[#This Row],[sub index SO2]:[sub index PM10]])</f>
        <v>30</v>
      </c>
      <c r="M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9" s="28"/>
    </row>
    <row r="40" spans="3:14" x14ac:dyDescent="0.25">
      <c r="C40" s="68" t="s">
        <v>72</v>
      </c>
      <c r="D40" s="19" t="s">
        <v>72</v>
      </c>
      <c r="E40" s="19">
        <v>2011</v>
      </c>
      <c r="F40" s="20">
        <v>5</v>
      </c>
      <c r="G40" s="20">
        <v>57</v>
      </c>
      <c r="H40" s="20">
        <v>222</v>
      </c>
      <c r="I4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4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71.102564102564102</v>
      </c>
      <c r="K4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242</v>
      </c>
      <c r="L40" s="51">
        <f>MAX(Y_2011[[#This Row],[sub index SO2]:[sub index PM10]])</f>
        <v>242</v>
      </c>
      <c r="M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0" s="28"/>
    </row>
    <row r="41" spans="3:14" x14ac:dyDescent="0.25">
      <c r="C41" s="67" t="s">
        <v>75</v>
      </c>
      <c r="D41" s="17" t="s">
        <v>76</v>
      </c>
      <c r="E41" s="17">
        <v>2011</v>
      </c>
      <c r="F41" s="18">
        <v>11</v>
      </c>
      <c r="G41" s="18">
        <v>16</v>
      </c>
      <c r="H41" s="18">
        <v>79</v>
      </c>
      <c r="I4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4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4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98.743589743589752</v>
      </c>
      <c r="L41" s="50">
        <f>MAX(Y_2011[[#This Row],[sub index SO2]:[sub index PM10]])</f>
        <v>98.743589743589752</v>
      </c>
      <c r="M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1" s="28"/>
    </row>
    <row r="42" spans="3:14" x14ac:dyDescent="0.25">
      <c r="C42" s="68" t="s">
        <v>75</v>
      </c>
      <c r="D42" s="19" t="s">
        <v>78</v>
      </c>
      <c r="E42" s="19">
        <v>2011</v>
      </c>
      <c r="F42" s="20">
        <v>9</v>
      </c>
      <c r="G42" s="20">
        <v>14</v>
      </c>
      <c r="H42" s="20">
        <v>78</v>
      </c>
      <c r="I4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4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4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L42" s="51">
        <f>MAX(Y_2011[[#This Row],[sub index SO2]:[sub index PM10]])</f>
        <v>97.487179487179489</v>
      </c>
      <c r="M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" s="28"/>
    </row>
    <row r="43" spans="3:14" x14ac:dyDescent="0.25">
      <c r="C43" s="67" t="s">
        <v>75</v>
      </c>
      <c r="D43" s="17" t="s">
        <v>79</v>
      </c>
      <c r="E43" s="17">
        <v>2011</v>
      </c>
      <c r="F43" s="18">
        <v>10</v>
      </c>
      <c r="G43" s="18">
        <v>16</v>
      </c>
      <c r="H43" s="18">
        <v>111</v>
      </c>
      <c r="I4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4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4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131</v>
      </c>
      <c r="L43" s="50">
        <f>MAX(Y_2011[[#This Row],[sub index SO2]:[sub index PM10]])</f>
        <v>131</v>
      </c>
      <c r="M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3" s="28"/>
    </row>
    <row r="44" spans="3:14" x14ac:dyDescent="0.25">
      <c r="C44" s="68" t="s">
        <v>75</v>
      </c>
      <c r="D44" s="19" t="s">
        <v>81</v>
      </c>
      <c r="E44" s="19">
        <v>2011</v>
      </c>
      <c r="F44" s="20">
        <v>9</v>
      </c>
      <c r="G44" s="20">
        <v>15</v>
      </c>
      <c r="H44" s="20">
        <v>76</v>
      </c>
      <c r="I4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4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4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L44" s="51">
        <f>MAX(Y_2011[[#This Row],[sub index SO2]:[sub index PM10]])</f>
        <v>94.974358974358978</v>
      </c>
      <c r="M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4" s="28"/>
    </row>
    <row r="45" spans="3:14" x14ac:dyDescent="0.25">
      <c r="C45" s="67" t="s">
        <v>75</v>
      </c>
      <c r="D45" s="17" t="s">
        <v>83</v>
      </c>
      <c r="E45" s="17">
        <v>2011</v>
      </c>
      <c r="F45" s="18">
        <v>0</v>
      </c>
      <c r="G45" s="18">
        <v>0</v>
      </c>
      <c r="H45" s="18">
        <v>0</v>
      </c>
      <c r="I4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4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4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45" s="50">
        <f>MAX(Y_2011[[#This Row],[sub index SO2]:[sub index PM10]])</f>
        <v>0</v>
      </c>
      <c r="M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5" s="28"/>
    </row>
    <row r="46" spans="3:14" x14ac:dyDescent="0.25">
      <c r="C46" s="68" t="s">
        <v>75</v>
      </c>
      <c r="D46" s="19" t="s">
        <v>84</v>
      </c>
      <c r="E46" s="19">
        <v>2011</v>
      </c>
      <c r="F46" s="20">
        <v>7</v>
      </c>
      <c r="G46" s="20">
        <v>16</v>
      </c>
      <c r="H46" s="20">
        <v>87</v>
      </c>
      <c r="I4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4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4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L46" s="51">
        <f>MAX(Y_2011[[#This Row],[sub index SO2]:[sub index PM10]])</f>
        <v>107</v>
      </c>
      <c r="M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6" s="28"/>
    </row>
    <row r="47" spans="3:14" x14ac:dyDescent="0.25">
      <c r="C47" s="67" t="s">
        <v>75</v>
      </c>
      <c r="D47" s="17" t="s">
        <v>86</v>
      </c>
      <c r="E47" s="17">
        <v>2011</v>
      </c>
      <c r="F47" s="18">
        <v>13</v>
      </c>
      <c r="G47" s="18">
        <v>19</v>
      </c>
      <c r="H47" s="18">
        <v>184</v>
      </c>
      <c r="I4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4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K4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204</v>
      </c>
      <c r="L47" s="50">
        <f>MAX(Y_2011[[#This Row],[sub index SO2]:[sub index PM10]])</f>
        <v>204</v>
      </c>
      <c r="M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7" s="28"/>
    </row>
    <row r="48" spans="3:14" x14ac:dyDescent="0.25">
      <c r="C48" s="68" t="s">
        <v>75</v>
      </c>
      <c r="D48" s="19" t="s">
        <v>88</v>
      </c>
      <c r="E48" s="19">
        <v>2011</v>
      </c>
      <c r="F48" s="20">
        <v>0</v>
      </c>
      <c r="G48" s="20">
        <v>0</v>
      </c>
      <c r="H48" s="20">
        <v>0</v>
      </c>
      <c r="I4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4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4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48" s="51">
        <f>MAX(Y_2011[[#This Row],[sub index SO2]:[sub index PM10]])</f>
        <v>0</v>
      </c>
      <c r="M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8" s="28"/>
    </row>
    <row r="49" spans="3:14" x14ac:dyDescent="0.25">
      <c r="C49" s="67" t="s">
        <v>75</v>
      </c>
      <c r="D49" s="17" t="s">
        <v>89</v>
      </c>
      <c r="E49" s="17">
        <v>2011</v>
      </c>
      <c r="F49" s="18">
        <v>0</v>
      </c>
      <c r="G49" s="18">
        <v>0</v>
      </c>
      <c r="H49" s="18">
        <v>0</v>
      </c>
      <c r="I4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4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4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49" s="50">
        <f>MAX(Y_2011[[#This Row],[sub index SO2]:[sub index PM10]])</f>
        <v>0</v>
      </c>
      <c r="M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9" s="28"/>
    </row>
    <row r="50" spans="3:14" x14ac:dyDescent="0.25">
      <c r="C50" s="68" t="s">
        <v>75</v>
      </c>
      <c r="D50" s="19" t="s">
        <v>90</v>
      </c>
      <c r="E50" s="19">
        <v>2011</v>
      </c>
      <c r="F50" s="20">
        <v>15</v>
      </c>
      <c r="G50" s="20">
        <v>23</v>
      </c>
      <c r="H50" s="20">
        <v>90</v>
      </c>
      <c r="I5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J5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K5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110</v>
      </c>
      <c r="L50" s="51">
        <f>MAX(Y_2011[[#This Row],[sub index SO2]:[sub index PM10]])</f>
        <v>110</v>
      </c>
      <c r="M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" s="28"/>
    </row>
    <row r="51" spans="3:14" x14ac:dyDescent="0.25">
      <c r="C51" s="67" t="s">
        <v>75</v>
      </c>
      <c r="D51" s="17" t="s">
        <v>91</v>
      </c>
      <c r="E51" s="17">
        <v>2011</v>
      </c>
      <c r="F51" s="18">
        <v>4</v>
      </c>
      <c r="G51" s="18">
        <v>19</v>
      </c>
      <c r="H51" s="18">
        <v>72</v>
      </c>
      <c r="I5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5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K5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L51" s="50">
        <f>MAX(Y_2011[[#This Row],[sub index SO2]:[sub index PM10]])</f>
        <v>89.948717948717956</v>
      </c>
      <c r="M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1" s="28"/>
    </row>
    <row r="52" spans="3:14" x14ac:dyDescent="0.25">
      <c r="C52" s="68" t="s">
        <v>75</v>
      </c>
      <c r="D52" s="19" t="s">
        <v>93</v>
      </c>
      <c r="E52" s="19">
        <v>2011</v>
      </c>
      <c r="F52" s="20">
        <v>4</v>
      </c>
      <c r="G52" s="20">
        <v>17</v>
      </c>
      <c r="H52" s="20">
        <v>87</v>
      </c>
      <c r="I5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5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5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L52" s="51">
        <f>MAX(Y_2011[[#This Row],[sub index SO2]:[sub index PM10]])</f>
        <v>107</v>
      </c>
      <c r="M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2" s="28"/>
    </row>
    <row r="53" spans="3:14" x14ac:dyDescent="0.25">
      <c r="C53" s="67" t="s">
        <v>75</v>
      </c>
      <c r="D53" s="17" t="s">
        <v>94</v>
      </c>
      <c r="E53" s="17">
        <v>2011</v>
      </c>
      <c r="F53" s="18">
        <v>0</v>
      </c>
      <c r="G53" s="18">
        <v>0</v>
      </c>
      <c r="H53" s="18">
        <v>0</v>
      </c>
      <c r="I5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5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5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53" s="50">
        <f>MAX(Y_2011[[#This Row],[sub index SO2]:[sub index PM10]])</f>
        <v>0</v>
      </c>
      <c r="M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3" s="28"/>
    </row>
    <row r="54" spans="3:14" x14ac:dyDescent="0.25">
      <c r="C54" s="68" t="s">
        <v>75</v>
      </c>
      <c r="D54" s="19" t="s">
        <v>95</v>
      </c>
      <c r="E54" s="19">
        <v>2011</v>
      </c>
      <c r="F54" s="20">
        <v>0</v>
      </c>
      <c r="G54" s="20">
        <v>0</v>
      </c>
      <c r="H54" s="20">
        <v>0</v>
      </c>
      <c r="I5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5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5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54" s="51">
        <f>MAX(Y_2011[[#This Row],[sub index SO2]:[sub index PM10]])</f>
        <v>0</v>
      </c>
      <c r="M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4" s="28"/>
    </row>
    <row r="55" spans="3:14" x14ac:dyDescent="0.25">
      <c r="C55" s="67" t="s">
        <v>75</v>
      </c>
      <c r="D55" s="17" t="s">
        <v>96</v>
      </c>
      <c r="E55" s="17">
        <v>2011</v>
      </c>
      <c r="F55" s="18">
        <v>18</v>
      </c>
      <c r="G55" s="18">
        <v>25</v>
      </c>
      <c r="H55" s="18">
        <v>150</v>
      </c>
      <c r="I5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22.5</v>
      </c>
      <c r="J5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5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170</v>
      </c>
      <c r="L55" s="50">
        <f>MAX(Y_2011[[#This Row],[sub index SO2]:[sub index PM10]])</f>
        <v>170</v>
      </c>
      <c r="M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5" s="28"/>
    </row>
    <row r="56" spans="3:14" x14ac:dyDescent="0.25">
      <c r="C56" s="68" t="s">
        <v>75</v>
      </c>
      <c r="D56" s="19" t="s">
        <v>97</v>
      </c>
      <c r="E56" s="19">
        <v>2011</v>
      </c>
      <c r="F56" s="20">
        <v>15</v>
      </c>
      <c r="G56" s="20">
        <v>15</v>
      </c>
      <c r="H56" s="20">
        <v>125</v>
      </c>
      <c r="I5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J5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5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145</v>
      </c>
      <c r="L56" s="51">
        <f>MAX(Y_2011[[#This Row],[sub index SO2]:[sub index PM10]])</f>
        <v>145</v>
      </c>
      <c r="M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6" s="28"/>
    </row>
    <row r="57" spans="3:14" x14ac:dyDescent="0.25">
      <c r="C57" s="67" t="s">
        <v>75</v>
      </c>
      <c r="D57" s="17" t="s">
        <v>99</v>
      </c>
      <c r="E57" s="17">
        <v>2011</v>
      </c>
      <c r="F57" s="18">
        <v>4</v>
      </c>
      <c r="G57" s="18">
        <v>18</v>
      </c>
      <c r="H57" s="18">
        <v>57</v>
      </c>
      <c r="I5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5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K5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71.102564102564102</v>
      </c>
      <c r="L57" s="50">
        <f>MAX(Y_2011[[#This Row],[sub index SO2]:[sub index PM10]])</f>
        <v>71.102564102564102</v>
      </c>
      <c r="M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7" s="28"/>
    </row>
    <row r="58" spans="3:14" x14ac:dyDescent="0.25">
      <c r="C58" s="68" t="s">
        <v>100</v>
      </c>
      <c r="D58" s="19" t="s">
        <v>101</v>
      </c>
      <c r="E58" s="19">
        <v>2011</v>
      </c>
      <c r="F58" s="20">
        <v>13</v>
      </c>
      <c r="G58" s="20">
        <v>25</v>
      </c>
      <c r="H58" s="20">
        <v>79</v>
      </c>
      <c r="I5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5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5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98.743589743589752</v>
      </c>
      <c r="L58" s="51">
        <f>MAX(Y_2011[[#This Row],[sub index SO2]:[sub index PM10]])</f>
        <v>98.743589743589752</v>
      </c>
      <c r="M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8" s="28"/>
    </row>
    <row r="59" spans="3:14" x14ac:dyDescent="0.25">
      <c r="C59" s="67" t="s">
        <v>100</v>
      </c>
      <c r="D59" s="17" t="s">
        <v>102</v>
      </c>
      <c r="E59" s="17">
        <v>2011</v>
      </c>
      <c r="F59" s="18">
        <v>16</v>
      </c>
      <c r="G59" s="18">
        <v>26</v>
      </c>
      <c r="H59" s="18">
        <v>91</v>
      </c>
      <c r="I5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5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5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111</v>
      </c>
      <c r="L59" s="50">
        <f>MAX(Y_2011[[#This Row],[sub index SO2]:[sub index PM10]])</f>
        <v>111</v>
      </c>
      <c r="M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" s="28"/>
    </row>
    <row r="60" spans="3:14" x14ac:dyDescent="0.25">
      <c r="C60" s="68" t="s">
        <v>100</v>
      </c>
      <c r="D60" s="19" t="s">
        <v>104</v>
      </c>
      <c r="E60" s="19">
        <v>2011</v>
      </c>
      <c r="F60" s="20">
        <v>12</v>
      </c>
      <c r="G60" s="20">
        <v>25</v>
      </c>
      <c r="H60" s="20">
        <v>104</v>
      </c>
      <c r="I6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6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6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124</v>
      </c>
      <c r="L60" s="51">
        <f>MAX(Y_2011[[#This Row],[sub index SO2]:[sub index PM10]])</f>
        <v>124</v>
      </c>
      <c r="M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0" s="28"/>
    </row>
    <row r="61" spans="3:14" x14ac:dyDescent="0.25">
      <c r="C61" s="67" t="s">
        <v>100</v>
      </c>
      <c r="D61" s="17" t="s">
        <v>106</v>
      </c>
      <c r="E61" s="17">
        <v>2011</v>
      </c>
      <c r="F61" s="18">
        <v>13</v>
      </c>
      <c r="G61" s="18">
        <v>18</v>
      </c>
      <c r="H61" s="18">
        <v>98</v>
      </c>
      <c r="I6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6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K6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L61" s="50">
        <f>MAX(Y_2011[[#This Row],[sub index SO2]:[sub index PM10]])</f>
        <v>118</v>
      </c>
      <c r="M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1" s="28"/>
    </row>
    <row r="62" spans="3:14" x14ac:dyDescent="0.25">
      <c r="C62" s="68" t="s">
        <v>100</v>
      </c>
      <c r="D62" s="19" t="s">
        <v>108</v>
      </c>
      <c r="E62" s="19">
        <v>2011</v>
      </c>
      <c r="F62" s="20">
        <v>17</v>
      </c>
      <c r="G62" s="20">
        <v>26</v>
      </c>
      <c r="H62" s="20">
        <v>94</v>
      </c>
      <c r="I6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6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6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L62" s="51">
        <f>MAX(Y_2011[[#This Row],[sub index SO2]:[sub index PM10]])</f>
        <v>114</v>
      </c>
      <c r="M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2" s="28"/>
    </row>
    <row r="63" spans="3:14" x14ac:dyDescent="0.25">
      <c r="C63" s="67" t="s">
        <v>100</v>
      </c>
      <c r="D63" s="17" t="s">
        <v>109</v>
      </c>
      <c r="E63" s="17">
        <v>2011</v>
      </c>
      <c r="F63" s="18">
        <v>17</v>
      </c>
      <c r="G63" s="18">
        <v>29</v>
      </c>
      <c r="H63" s="18">
        <v>88</v>
      </c>
      <c r="I6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6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6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L63" s="50">
        <f>MAX(Y_2011[[#This Row],[sub index SO2]:[sub index PM10]])</f>
        <v>108</v>
      </c>
      <c r="M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" s="28"/>
    </row>
    <row r="64" spans="3:14" x14ac:dyDescent="0.25">
      <c r="C64" s="68" t="s">
        <v>100</v>
      </c>
      <c r="D64" s="19" t="s">
        <v>111</v>
      </c>
      <c r="E64" s="19">
        <v>2011</v>
      </c>
      <c r="F64" s="20">
        <v>16</v>
      </c>
      <c r="G64" s="20">
        <v>25</v>
      </c>
      <c r="H64" s="20">
        <v>88</v>
      </c>
      <c r="I6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6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6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L64" s="51">
        <f>MAX(Y_2011[[#This Row],[sub index SO2]:[sub index PM10]])</f>
        <v>108</v>
      </c>
      <c r="M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" s="28"/>
    </row>
    <row r="65" spans="3:14" x14ac:dyDescent="0.25">
      <c r="C65" s="67" t="s">
        <v>112</v>
      </c>
      <c r="D65" s="17" t="s">
        <v>113</v>
      </c>
      <c r="E65" s="17">
        <v>2011</v>
      </c>
      <c r="F65" s="18">
        <v>21</v>
      </c>
      <c r="G65" s="18">
        <v>44</v>
      </c>
      <c r="H65" s="18">
        <v>177</v>
      </c>
      <c r="I6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6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54.769230769230766</v>
      </c>
      <c r="K6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197</v>
      </c>
      <c r="L65" s="50">
        <f>MAX(Y_2011[[#This Row],[sub index SO2]:[sub index PM10]])</f>
        <v>197</v>
      </c>
      <c r="M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" s="28"/>
    </row>
    <row r="66" spans="3:14" x14ac:dyDescent="0.25">
      <c r="C66" s="68" t="s">
        <v>112</v>
      </c>
      <c r="D66" s="19" t="s">
        <v>116</v>
      </c>
      <c r="E66" s="19">
        <v>2011</v>
      </c>
      <c r="F66" s="20">
        <v>5</v>
      </c>
      <c r="G66" s="20">
        <v>7</v>
      </c>
      <c r="H66" s="20">
        <v>101</v>
      </c>
      <c r="I6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6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K6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L66" s="51">
        <f>MAX(Y_2011[[#This Row],[sub index SO2]:[sub index PM10]])</f>
        <v>121</v>
      </c>
      <c r="M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6" s="28"/>
    </row>
    <row r="67" spans="3:14" x14ac:dyDescent="0.25">
      <c r="C67" s="67" t="s">
        <v>112</v>
      </c>
      <c r="D67" s="17" t="s">
        <v>118</v>
      </c>
      <c r="E67" s="17">
        <v>2011</v>
      </c>
      <c r="F67" s="18">
        <v>11</v>
      </c>
      <c r="G67" s="18">
        <v>26</v>
      </c>
      <c r="H67" s="18">
        <v>172</v>
      </c>
      <c r="I6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6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6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192</v>
      </c>
      <c r="L67" s="50">
        <f>MAX(Y_2011[[#This Row],[sub index SO2]:[sub index PM10]])</f>
        <v>192</v>
      </c>
      <c r="M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7" s="28"/>
    </row>
    <row r="68" spans="3:14" x14ac:dyDescent="0.25">
      <c r="C68" s="68" t="s">
        <v>119</v>
      </c>
      <c r="D68" s="19" t="s">
        <v>120</v>
      </c>
      <c r="E68" s="19">
        <v>2011</v>
      </c>
      <c r="F68" s="20">
        <v>3</v>
      </c>
      <c r="G68" s="20">
        <v>15</v>
      </c>
      <c r="H68" s="20">
        <v>98</v>
      </c>
      <c r="I6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6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6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L68" s="51">
        <f>MAX(Y_2011[[#This Row],[sub index SO2]:[sub index PM10]])</f>
        <v>118</v>
      </c>
      <c r="M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" s="28"/>
    </row>
    <row r="69" spans="3:14" x14ac:dyDescent="0.25">
      <c r="C69" s="67" t="s">
        <v>119</v>
      </c>
      <c r="D69" s="17" t="s">
        <v>121</v>
      </c>
      <c r="E69" s="17">
        <v>2011</v>
      </c>
      <c r="F69" s="18">
        <v>2</v>
      </c>
      <c r="G69" s="18">
        <v>10</v>
      </c>
      <c r="H69" s="18">
        <v>67</v>
      </c>
      <c r="I6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6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K6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L69" s="50">
        <f>MAX(Y_2011[[#This Row],[sub index SO2]:[sub index PM10]])</f>
        <v>83.666666666666657</v>
      </c>
      <c r="M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9" s="28"/>
    </row>
    <row r="70" spans="3:14" x14ac:dyDescent="0.25">
      <c r="C70" s="68" t="s">
        <v>119</v>
      </c>
      <c r="D70" s="19" t="s">
        <v>123</v>
      </c>
      <c r="E70" s="19">
        <v>2011</v>
      </c>
      <c r="F70" s="20">
        <v>0</v>
      </c>
      <c r="G70" s="20">
        <v>0</v>
      </c>
      <c r="H70" s="20">
        <v>0</v>
      </c>
      <c r="I7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7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7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70" s="51">
        <f>MAX(Y_2011[[#This Row],[sub index SO2]:[sub index PM10]])</f>
        <v>0</v>
      </c>
      <c r="M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0" s="28"/>
    </row>
    <row r="71" spans="3:14" x14ac:dyDescent="0.25">
      <c r="C71" s="67" t="s">
        <v>119</v>
      </c>
      <c r="D71" s="17" t="s">
        <v>124</v>
      </c>
      <c r="E71" s="17">
        <v>2011</v>
      </c>
      <c r="F71" s="18">
        <v>3</v>
      </c>
      <c r="G71" s="18">
        <v>16</v>
      </c>
      <c r="H71" s="18">
        <v>170</v>
      </c>
      <c r="I7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7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7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190</v>
      </c>
      <c r="L71" s="50">
        <f>MAX(Y_2011[[#This Row],[sub index SO2]:[sub index PM10]])</f>
        <v>190</v>
      </c>
      <c r="M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1" s="28"/>
    </row>
    <row r="72" spans="3:14" x14ac:dyDescent="0.25">
      <c r="C72" s="68" t="s">
        <v>119</v>
      </c>
      <c r="D72" s="19" t="s">
        <v>126</v>
      </c>
      <c r="E72" s="19">
        <v>2011</v>
      </c>
      <c r="F72" s="20">
        <v>2</v>
      </c>
      <c r="G72" s="20">
        <v>9</v>
      </c>
      <c r="H72" s="20">
        <v>109</v>
      </c>
      <c r="I7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7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7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129</v>
      </c>
      <c r="L72" s="51">
        <f>MAX(Y_2011[[#This Row],[sub index SO2]:[sub index PM10]])</f>
        <v>129</v>
      </c>
      <c r="M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2" s="28"/>
    </row>
    <row r="73" spans="3:14" x14ac:dyDescent="0.25">
      <c r="C73" s="67" t="s">
        <v>119</v>
      </c>
      <c r="D73" s="17" t="s">
        <v>128</v>
      </c>
      <c r="E73" s="17">
        <v>2011</v>
      </c>
      <c r="F73" s="18">
        <v>2</v>
      </c>
      <c r="G73" s="18">
        <v>13</v>
      </c>
      <c r="H73" s="18">
        <v>89</v>
      </c>
      <c r="I7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7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7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109</v>
      </c>
      <c r="L73" s="50">
        <f>MAX(Y_2011[[#This Row],[sub index SO2]:[sub index PM10]])</f>
        <v>109</v>
      </c>
      <c r="M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3" s="28"/>
    </row>
    <row r="74" spans="3:14" x14ac:dyDescent="0.25">
      <c r="C74" s="68" t="s">
        <v>119</v>
      </c>
      <c r="D74" s="19" t="s">
        <v>130</v>
      </c>
      <c r="E74" s="19">
        <v>2011</v>
      </c>
      <c r="F74" s="20">
        <v>2</v>
      </c>
      <c r="G74" s="20">
        <v>8</v>
      </c>
      <c r="H74" s="20">
        <v>72</v>
      </c>
      <c r="I7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7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K7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L74" s="51">
        <f>MAX(Y_2011[[#This Row],[sub index SO2]:[sub index PM10]])</f>
        <v>89.948717948717956</v>
      </c>
      <c r="M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4" s="28"/>
    </row>
    <row r="75" spans="3:14" x14ac:dyDescent="0.25">
      <c r="C75" s="67" t="s">
        <v>119</v>
      </c>
      <c r="D75" s="17" t="s">
        <v>131</v>
      </c>
      <c r="E75" s="17">
        <v>2011</v>
      </c>
      <c r="F75" s="18">
        <v>2</v>
      </c>
      <c r="G75" s="18">
        <v>9</v>
      </c>
      <c r="H75" s="18">
        <v>87</v>
      </c>
      <c r="I7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7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7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107</v>
      </c>
      <c r="L75" s="50">
        <f>MAX(Y_2011[[#This Row],[sub index SO2]:[sub index PM10]])</f>
        <v>107</v>
      </c>
      <c r="M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" s="28"/>
    </row>
    <row r="76" spans="3:14" x14ac:dyDescent="0.25">
      <c r="C76" s="68" t="s">
        <v>119</v>
      </c>
      <c r="D76" s="19" t="s">
        <v>132</v>
      </c>
      <c r="E76" s="19">
        <v>2011</v>
      </c>
      <c r="F76" s="20">
        <v>3</v>
      </c>
      <c r="G76" s="20">
        <v>12</v>
      </c>
      <c r="H76" s="20">
        <v>54</v>
      </c>
      <c r="I7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7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7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67.333333333333329</v>
      </c>
      <c r="L76" s="51">
        <f>MAX(Y_2011[[#This Row],[sub index SO2]:[sub index PM10]])</f>
        <v>67.333333333333329</v>
      </c>
      <c r="M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6" s="28"/>
    </row>
    <row r="77" spans="3:14" x14ac:dyDescent="0.25">
      <c r="C77" s="67" t="s">
        <v>119</v>
      </c>
      <c r="D77" s="17" t="s">
        <v>133</v>
      </c>
      <c r="E77" s="17">
        <v>2011</v>
      </c>
      <c r="F77" s="18">
        <v>2</v>
      </c>
      <c r="G77" s="18">
        <v>11</v>
      </c>
      <c r="H77" s="18">
        <v>85</v>
      </c>
      <c r="I7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7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7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105</v>
      </c>
      <c r="L77" s="50">
        <f>MAX(Y_2011[[#This Row],[sub index SO2]:[sub index PM10]])</f>
        <v>105</v>
      </c>
      <c r="M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7" s="28"/>
    </row>
    <row r="78" spans="3:14" x14ac:dyDescent="0.25">
      <c r="C78" s="68" t="s">
        <v>119</v>
      </c>
      <c r="D78" s="19" t="s">
        <v>135</v>
      </c>
      <c r="E78" s="19">
        <v>2011</v>
      </c>
      <c r="F78" s="20">
        <v>6</v>
      </c>
      <c r="G78" s="20">
        <v>17</v>
      </c>
      <c r="H78" s="20">
        <v>49</v>
      </c>
      <c r="I7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7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7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61.051282051282051</v>
      </c>
      <c r="L78" s="51">
        <f>MAX(Y_2011[[#This Row],[sub index SO2]:[sub index PM10]])</f>
        <v>61.051282051282051</v>
      </c>
      <c r="M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" s="28"/>
    </row>
    <row r="79" spans="3:14" x14ac:dyDescent="0.25">
      <c r="C79" s="67" t="s">
        <v>136</v>
      </c>
      <c r="D79" s="17" t="s">
        <v>137</v>
      </c>
      <c r="E79" s="17">
        <v>2011</v>
      </c>
      <c r="F79" s="18">
        <v>5</v>
      </c>
      <c r="G79" s="18">
        <v>12</v>
      </c>
      <c r="H79" s="18">
        <v>107</v>
      </c>
      <c r="I7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7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7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127</v>
      </c>
      <c r="L79" s="50">
        <f>MAX(Y_2011[[#This Row],[sub index SO2]:[sub index PM10]])</f>
        <v>127</v>
      </c>
      <c r="M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9" s="28"/>
    </row>
    <row r="80" spans="3:14" x14ac:dyDescent="0.25">
      <c r="C80" s="68" t="s">
        <v>139</v>
      </c>
      <c r="D80" s="19" t="s">
        <v>140</v>
      </c>
      <c r="E80" s="19">
        <v>2011</v>
      </c>
      <c r="F80" s="20">
        <v>16</v>
      </c>
      <c r="G80" s="20">
        <v>35</v>
      </c>
      <c r="H80" s="20">
        <v>202</v>
      </c>
      <c r="I8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8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8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222</v>
      </c>
      <c r="L80" s="51">
        <f>MAX(Y_2011[[#This Row],[sub index SO2]:[sub index PM10]])</f>
        <v>222</v>
      </c>
      <c r="M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0" s="28"/>
    </row>
    <row r="81" spans="3:14" x14ac:dyDescent="0.25">
      <c r="C81" s="67" t="s">
        <v>139</v>
      </c>
      <c r="D81" s="17" t="s">
        <v>142</v>
      </c>
      <c r="E81" s="17">
        <v>2011</v>
      </c>
      <c r="F81" s="18">
        <v>36</v>
      </c>
      <c r="G81" s="18">
        <v>48</v>
      </c>
      <c r="H81" s="18">
        <v>152</v>
      </c>
      <c r="I8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45</v>
      </c>
      <c r="J8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59.794871794871796</v>
      </c>
      <c r="K8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172</v>
      </c>
      <c r="L81" s="50">
        <f>MAX(Y_2011[[#This Row],[sub index SO2]:[sub index PM10]])</f>
        <v>172</v>
      </c>
      <c r="M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1" s="28"/>
    </row>
    <row r="82" spans="3:14" x14ac:dyDescent="0.25">
      <c r="C82" s="68" t="s">
        <v>139</v>
      </c>
      <c r="D82" s="19" t="s">
        <v>145</v>
      </c>
      <c r="E82" s="19">
        <v>2011</v>
      </c>
      <c r="F82" s="20">
        <v>16</v>
      </c>
      <c r="G82" s="20">
        <v>39</v>
      </c>
      <c r="H82" s="20">
        <v>223</v>
      </c>
      <c r="I8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8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K8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243</v>
      </c>
      <c r="L82" s="51">
        <f>MAX(Y_2011[[#This Row],[sub index SO2]:[sub index PM10]])</f>
        <v>243</v>
      </c>
      <c r="M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2" s="28"/>
    </row>
    <row r="83" spans="3:14" x14ac:dyDescent="0.25">
      <c r="C83" s="67" t="s">
        <v>139</v>
      </c>
      <c r="D83" s="17" t="s">
        <v>147</v>
      </c>
      <c r="E83" s="17">
        <v>2011</v>
      </c>
      <c r="F83" s="18">
        <v>18</v>
      </c>
      <c r="G83" s="18">
        <v>35</v>
      </c>
      <c r="H83" s="18">
        <v>170</v>
      </c>
      <c r="I8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22.5</v>
      </c>
      <c r="J8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8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190</v>
      </c>
      <c r="L83" s="50">
        <f>MAX(Y_2011[[#This Row],[sub index SO2]:[sub index PM10]])</f>
        <v>190</v>
      </c>
      <c r="M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" s="28"/>
    </row>
    <row r="84" spans="3:14" x14ac:dyDescent="0.25">
      <c r="C84" s="68" t="s">
        <v>139</v>
      </c>
      <c r="D84" s="19" t="s">
        <v>148</v>
      </c>
      <c r="E84" s="19">
        <v>2011</v>
      </c>
      <c r="F84" s="20">
        <v>35</v>
      </c>
      <c r="G84" s="20">
        <v>45</v>
      </c>
      <c r="H84" s="20">
        <v>216</v>
      </c>
      <c r="I8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43.75</v>
      </c>
      <c r="J8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K8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236</v>
      </c>
      <c r="L84" s="51">
        <f>MAX(Y_2011[[#This Row],[sub index SO2]:[sub index PM10]])</f>
        <v>236</v>
      </c>
      <c r="M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4" s="28"/>
    </row>
    <row r="85" spans="3:14" x14ac:dyDescent="0.25">
      <c r="C85" s="67" t="s">
        <v>139</v>
      </c>
      <c r="D85" s="17" t="s">
        <v>149</v>
      </c>
      <c r="E85" s="17">
        <v>2011</v>
      </c>
      <c r="F85" s="18">
        <v>0</v>
      </c>
      <c r="G85" s="18">
        <v>0</v>
      </c>
      <c r="H85" s="18">
        <v>0</v>
      </c>
      <c r="I8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8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8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85" s="50">
        <f>MAX(Y_2011[[#This Row],[sub index SO2]:[sub index PM10]])</f>
        <v>0</v>
      </c>
      <c r="M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5" s="28"/>
    </row>
    <row r="86" spans="3:14" x14ac:dyDescent="0.25">
      <c r="C86" s="68" t="s">
        <v>139</v>
      </c>
      <c r="D86" s="19" t="s">
        <v>150</v>
      </c>
      <c r="E86" s="19">
        <v>2011</v>
      </c>
      <c r="F86" s="20">
        <v>16</v>
      </c>
      <c r="G86" s="20">
        <v>33</v>
      </c>
      <c r="H86" s="20">
        <v>214</v>
      </c>
      <c r="I8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8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K8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234</v>
      </c>
      <c r="L86" s="51">
        <f>MAX(Y_2011[[#This Row],[sub index SO2]:[sub index PM10]])</f>
        <v>234</v>
      </c>
      <c r="M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6" s="28"/>
    </row>
    <row r="87" spans="3:14" x14ac:dyDescent="0.25">
      <c r="C87" s="67" t="s">
        <v>139</v>
      </c>
      <c r="D87" s="17" t="s">
        <v>152</v>
      </c>
      <c r="E87" s="17">
        <v>2011</v>
      </c>
      <c r="F87" s="18">
        <v>24</v>
      </c>
      <c r="G87" s="18">
        <v>34</v>
      </c>
      <c r="H87" s="18">
        <v>231</v>
      </c>
      <c r="I8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30</v>
      </c>
      <c r="J8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K8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251</v>
      </c>
      <c r="L87" s="50">
        <f>MAX(Y_2011[[#This Row],[sub index SO2]:[sub index PM10]])</f>
        <v>251</v>
      </c>
      <c r="M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7" s="28"/>
    </row>
    <row r="88" spans="3:14" x14ac:dyDescent="0.25">
      <c r="C88" s="68" t="s">
        <v>154</v>
      </c>
      <c r="D88" s="19" t="s">
        <v>155</v>
      </c>
      <c r="E88" s="19">
        <v>2011</v>
      </c>
      <c r="F88" s="20">
        <v>0</v>
      </c>
      <c r="G88" s="20">
        <v>0</v>
      </c>
      <c r="H88" s="20">
        <v>0</v>
      </c>
      <c r="I8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8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8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88" s="51">
        <f>MAX(Y_2011[[#This Row],[sub index SO2]:[sub index PM10]])</f>
        <v>0</v>
      </c>
      <c r="M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8" s="28"/>
    </row>
    <row r="89" spans="3:14" x14ac:dyDescent="0.25">
      <c r="C89" s="67" t="s">
        <v>154</v>
      </c>
      <c r="D89" s="17" t="s">
        <v>156</v>
      </c>
      <c r="E89" s="17">
        <v>2011</v>
      </c>
      <c r="F89" s="18">
        <v>16</v>
      </c>
      <c r="G89" s="18">
        <v>29</v>
      </c>
      <c r="H89" s="18">
        <v>94</v>
      </c>
      <c r="I8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8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8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L89" s="50">
        <f>MAX(Y_2011[[#This Row],[sub index SO2]:[sub index PM10]])</f>
        <v>114</v>
      </c>
      <c r="M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9" s="28"/>
    </row>
    <row r="90" spans="3:14" x14ac:dyDescent="0.25">
      <c r="C90" s="68" t="s">
        <v>154</v>
      </c>
      <c r="D90" s="19" t="s">
        <v>157</v>
      </c>
      <c r="E90" s="19">
        <v>2011</v>
      </c>
      <c r="F90" s="20">
        <v>2</v>
      </c>
      <c r="G90" s="20">
        <v>14</v>
      </c>
      <c r="H90" s="20">
        <v>41</v>
      </c>
      <c r="I9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9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9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L90" s="51">
        <f>MAX(Y_2011[[#This Row],[sub index SO2]:[sub index PM10]])</f>
        <v>51</v>
      </c>
      <c r="M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0" s="28"/>
    </row>
    <row r="91" spans="3:14" x14ac:dyDescent="0.25">
      <c r="C91" s="67" t="s">
        <v>154</v>
      </c>
      <c r="D91" s="17" t="s">
        <v>158</v>
      </c>
      <c r="E91" s="17">
        <v>2011</v>
      </c>
      <c r="F91" s="18">
        <v>0</v>
      </c>
      <c r="G91" s="18">
        <v>0</v>
      </c>
      <c r="H91" s="18">
        <v>0</v>
      </c>
      <c r="I9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9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9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91" s="50">
        <f>MAX(Y_2011[[#This Row],[sub index SO2]:[sub index PM10]])</f>
        <v>0</v>
      </c>
      <c r="M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1" s="28"/>
    </row>
    <row r="92" spans="3:14" x14ac:dyDescent="0.25">
      <c r="C92" s="68" t="s">
        <v>154</v>
      </c>
      <c r="D92" s="19" t="s">
        <v>159</v>
      </c>
      <c r="E92" s="19">
        <v>2011</v>
      </c>
      <c r="F92" s="20">
        <v>0</v>
      </c>
      <c r="G92" s="20">
        <v>0</v>
      </c>
      <c r="H92" s="20">
        <v>0</v>
      </c>
      <c r="I9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9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9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92" s="51">
        <f>MAX(Y_2011[[#This Row],[sub index SO2]:[sub index PM10]])</f>
        <v>0</v>
      </c>
      <c r="M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2" s="28"/>
    </row>
    <row r="93" spans="3:14" x14ac:dyDescent="0.25">
      <c r="C93" s="67" t="s">
        <v>154</v>
      </c>
      <c r="D93" s="17" t="s">
        <v>160</v>
      </c>
      <c r="E93" s="17">
        <v>2011</v>
      </c>
      <c r="F93" s="18">
        <v>0</v>
      </c>
      <c r="G93" s="18">
        <v>0</v>
      </c>
      <c r="H93" s="18">
        <v>0</v>
      </c>
      <c r="I9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9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9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93" s="50">
        <f>MAX(Y_2011[[#This Row],[sub index SO2]:[sub index PM10]])</f>
        <v>0</v>
      </c>
      <c r="M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3" s="28"/>
    </row>
    <row r="94" spans="3:14" x14ac:dyDescent="0.25">
      <c r="C94" s="68" t="s">
        <v>154</v>
      </c>
      <c r="D94" s="19" t="s">
        <v>161</v>
      </c>
      <c r="E94" s="19">
        <v>2011</v>
      </c>
      <c r="F94" s="20">
        <v>10</v>
      </c>
      <c r="G94" s="20">
        <v>16</v>
      </c>
      <c r="H94" s="20">
        <v>67</v>
      </c>
      <c r="I9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9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9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L94" s="51">
        <f>MAX(Y_2011[[#This Row],[sub index SO2]:[sub index PM10]])</f>
        <v>83.666666666666657</v>
      </c>
      <c r="M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4" s="28"/>
    </row>
    <row r="95" spans="3:14" x14ac:dyDescent="0.25">
      <c r="C95" s="67" t="s">
        <v>154</v>
      </c>
      <c r="D95" s="17" t="s">
        <v>162</v>
      </c>
      <c r="E95" s="17">
        <v>2011</v>
      </c>
      <c r="F95" s="18">
        <v>4</v>
      </c>
      <c r="G95" s="18">
        <v>12</v>
      </c>
      <c r="H95" s="18">
        <v>63</v>
      </c>
      <c r="I9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9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9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L95" s="50">
        <f>MAX(Y_2011[[#This Row],[sub index SO2]:[sub index PM10]])</f>
        <v>78.641025641025635</v>
      </c>
      <c r="M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5" s="28"/>
    </row>
    <row r="96" spans="3:14" x14ac:dyDescent="0.25">
      <c r="C96" s="68" t="s">
        <v>154</v>
      </c>
      <c r="D96" s="19" t="s">
        <v>163</v>
      </c>
      <c r="E96" s="19">
        <v>2011</v>
      </c>
      <c r="F96" s="20">
        <v>5</v>
      </c>
      <c r="G96" s="20">
        <v>24</v>
      </c>
      <c r="H96" s="20">
        <v>46</v>
      </c>
      <c r="I9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9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9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57.282051282051285</v>
      </c>
      <c r="L96" s="51">
        <f>MAX(Y_2011[[#This Row],[sub index SO2]:[sub index PM10]])</f>
        <v>57.282051282051285</v>
      </c>
      <c r="M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6" s="28"/>
    </row>
    <row r="97" spans="3:14" x14ac:dyDescent="0.25">
      <c r="C97" s="67" t="s">
        <v>154</v>
      </c>
      <c r="D97" s="17" t="s">
        <v>164</v>
      </c>
      <c r="E97" s="17">
        <v>2011</v>
      </c>
      <c r="F97" s="18">
        <v>7</v>
      </c>
      <c r="G97" s="18">
        <v>13</v>
      </c>
      <c r="H97" s="18">
        <v>73</v>
      </c>
      <c r="I9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9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9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91.205128205128204</v>
      </c>
      <c r="L97" s="50">
        <f>MAX(Y_2011[[#This Row],[sub index SO2]:[sub index PM10]])</f>
        <v>91.205128205128204</v>
      </c>
      <c r="M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" s="28"/>
    </row>
    <row r="98" spans="3:14" x14ac:dyDescent="0.25">
      <c r="C98" s="68" t="s">
        <v>154</v>
      </c>
      <c r="D98" s="19" t="s">
        <v>166</v>
      </c>
      <c r="E98" s="19">
        <v>2011</v>
      </c>
      <c r="F98" s="20">
        <v>0</v>
      </c>
      <c r="G98" s="20">
        <v>0</v>
      </c>
      <c r="H98" s="20">
        <v>0</v>
      </c>
      <c r="I9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9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9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98" s="51">
        <f>MAX(Y_2011[[#This Row],[sub index SO2]:[sub index PM10]])</f>
        <v>0</v>
      </c>
      <c r="M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8" s="28"/>
    </row>
    <row r="99" spans="3:14" x14ac:dyDescent="0.25">
      <c r="C99" s="67" t="s">
        <v>154</v>
      </c>
      <c r="D99" s="17" t="s">
        <v>167</v>
      </c>
      <c r="E99" s="17">
        <v>2011</v>
      </c>
      <c r="F99" s="18">
        <v>0</v>
      </c>
      <c r="G99" s="18">
        <v>0</v>
      </c>
      <c r="H99" s="18">
        <v>0</v>
      </c>
      <c r="I9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9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9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99" s="50">
        <f>MAX(Y_2011[[#This Row],[sub index SO2]:[sub index PM10]])</f>
        <v>0</v>
      </c>
      <c r="M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9" s="28"/>
    </row>
    <row r="100" spans="3:14" x14ac:dyDescent="0.25">
      <c r="C100" s="68" t="s">
        <v>154</v>
      </c>
      <c r="D100" s="19" t="s">
        <v>168</v>
      </c>
      <c r="E100" s="19">
        <v>2011</v>
      </c>
      <c r="F100" s="20">
        <v>11</v>
      </c>
      <c r="G100" s="20">
        <v>22</v>
      </c>
      <c r="H100" s="20">
        <v>43</v>
      </c>
      <c r="I10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10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0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53.512820512820511</v>
      </c>
      <c r="L100" s="51">
        <f>MAX(Y_2011[[#This Row],[sub index SO2]:[sub index PM10]])</f>
        <v>53.512820512820511</v>
      </c>
      <c r="M1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0" s="28"/>
    </row>
    <row r="101" spans="3:14" x14ac:dyDescent="0.25">
      <c r="C101" s="67" t="s">
        <v>154</v>
      </c>
      <c r="D101" s="17" t="s">
        <v>169</v>
      </c>
      <c r="E101" s="17">
        <v>2011</v>
      </c>
      <c r="F101" s="18">
        <v>7</v>
      </c>
      <c r="G101" s="18">
        <v>8</v>
      </c>
      <c r="H101" s="18">
        <v>55</v>
      </c>
      <c r="I10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0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K10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68.589743589743591</v>
      </c>
      <c r="L101" s="50">
        <f>MAX(Y_2011[[#This Row],[sub index SO2]:[sub index PM10]])</f>
        <v>68.589743589743591</v>
      </c>
      <c r="M1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1" s="28"/>
    </row>
    <row r="102" spans="3:14" x14ac:dyDescent="0.25">
      <c r="C102" s="68" t="s">
        <v>154</v>
      </c>
      <c r="D102" s="19" t="s">
        <v>170</v>
      </c>
      <c r="E102" s="19">
        <v>2011</v>
      </c>
      <c r="F102" s="20">
        <v>12</v>
      </c>
      <c r="G102" s="20">
        <v>22</v>
      </c>
      <c r="H102" s="20">
        <v>48</v>
      </c>
      <c r="I10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10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0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59.794871794871796</v>
      </c>
      <c r="L102" s="51">
        <f>MAX(Y_2011[[#This Row],[sub index SO2]:[sub index PM10]])</f>
        <v>59.794871794871796</v>
      </c>
      <c r="M1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2" s="28"/>
    </row>
    <row r="103" spans="3:14" x14ac:dyDescent="0.25">
      <c r="C103" s="67" t="s">
        <v>154</v>
      </c>
      <c r="D103" s="17" t="s">
        <v>171</v>
      </c>
      <c r="E103" s="17">
        <v>2011</v>
      </c>
      <c r="F103" s="18">
        <v>0</v>
      </c>
      <c r="G103" s="18">
        <v>0</v>
      </c>
      <c r="H103" s="18">
        <v>0</v>
      </c>
      <c r="I10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0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0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03" s="50">
        <f>MAX(Y_2011[[#This Row],[sub index SO2]:[sub index PM10]])</f>
        <v>0</v>
      </c>
      <c r="M1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" s="28"/>
    </row>
    <row r="104" spans="3:14" x14ac:dyDescent="0.25">
      <c r="C104" s="68" t="s">
        <v>154</v>
      </c>
      <c r="D104" s="19" t="s">
        <v>172</v>
      </c>
      <c r="E104" s="19">
        <v>2011</v>
      </c>
      <c r="F104" s="20">
        <v>0</v>
      </c>
      <c r="G104" s="20">
        <v>0</v>
      </c>
      <c r="H104" s="20">
        <v>0</v>
      </c>
      <c r="I10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0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0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04" s="51">
        <f>MAX(Y_2011[[#This Row],[sub index SO2]:[sub index PM10]])</f>
        <v>0</v>
      </c>
      <c r="M1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4" s="28"/>
    </row>
    <row r="105" spans="3:14" x14ac:dyDescent="0.25">
      <c r="C105" s="67" t="s">
        <v>154</v>
      </c>
      <c r="D105" s="17" t="s">
        <v>173</v>
      </c>
      <c r="E105" s="17">
        <v>2011</v>
      </c>
      <c r="F105" s="18">
        <v>0</v>
      </c>
      <c r="G105" s="18">
        <v>0</v>
      </c>
      <c r="H105" s="18">
        <v>0</v>
      </c>
      <c r="I10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0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0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05" s="50">
        <f>MAX(Y_2011[[#This Row],[sub index SO2]:[sub index PM10]])</f>
        <v>0</v>
      </c>
      <c r="M1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5" s="28"/>
    </row>
    <row r="106" spans="3:14" x14ac:dyDescent="0.25">
      <c r="C106" s="68" t="s">
        <v>174</v>
      </c>
      <c r="D106" s="19" t="s">
        <v>175</v>
      </c>
      <c r="E106" s="19">
        <v>2011</v>
      </c>
      <c r="F106" s="20">
        <v>2</v>
      </c>
      <c r="G106" s="20">
        <v>5</v>
      </c>
      <c r="H106" s="20">
        <v>41</v>
      </c>
      <c r="I10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0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0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L106" s="51">
        <f>MAX(Y_2011[[#This Row],[sub index SO2]:[sub index PM10]])</f>
        <v>51</v>
      </c>
      <c r="M1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6" s="28"/>
    </row>
    <row r="107" spans="3:14" x14ac:dyDescent="0.25">
      <c r="C107" s="67" t="s">
        <v>174</v>
      </c>
      <c r="D107" s="17" t="s">
        <v>176</v>
      </c>
      <c r="E107" s="17">
        <v>2011</v>
      </c>
      <c r="F107" s="18">
        <v>3</v>
      </c>
      <c r="G107" s="18">
        <v>13</v>
      </c>
      <c r="H107" s="18">
        <v>38</v>
      </c>
      <c r="I10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0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10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47.5</v>
      </c>
      <c r="L107" s="50">
        <f>MAX(Y_2011[[#This Row],[sub index SO2]:[sub index PM10]])</f>
        <v>47.5</v>
      </c>
      <c r="M1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7" s="28"/>
    </row>
    <row r="108" spans="3:14" x14ac:dyDescent="0.25">
      <c r="C108" s="68" t="s">
        <v>174</v>
      </c>
      <c r="D108" s="19" t="s">
        <v>177</v>
      </c>
      <c r="E108" s="19">
        <v>2011</v>
      </c>
      <c r="F108" s="20">
        <v>4</v>
      </c>
      <c r="G108" s="20">
        <v>20</v>
      </c>
      <c r="H108" s="20">
        <v>53</v>
      </c>
      <c r="I10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10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10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66.07692307692308</v>
      </c>
      <c r="L108" s="51">
        <f>MAX(Y_2011[[#This Row],[sub index SO2]:[sub index PM10]])</f>
        <v>66.07692307692308</v>
      </c>
      <c r="M1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" s="28"/>
    </row>
    <row r="109" spans="3:14" x14ac:dyDescent="0.25">
      <c r="C109" s="67" t="s">
        <v>174</v>
      </c>
      <c r="D109" s="17" t="s">
        <v>178</v>
      </c>
      <c r="E109" s="17">
        <v>2011</v>
      </c>
      <c r="F109" s="18">
        <v>5</v>
      </c>
      <c r="G109" s="18">
        <v>17</v>
      </c>
      <c r="H109" s="18">
        <v>48</v>
      </c>
      <c r="I10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10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10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59.794871794871796</v>
      </c>
      <c r="L109" s="50">
        <f>MAX(Y_2011[[#This Row],[sub index SO2]:[sub index PM10]])</f>
        <v>59.794871794871796</v>
      </c>
      <c r="M1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9" s="28"/>
    </row>
    <row r="110" spans="3:14" x14ac:dyDescent="0.25">
      <c r="C110" s="68" t="s">
        <v>174</v>
      </c>
      <c r="D110" s="19" t="s">
        <v>179</v>
      </c>
      <c r="E110" s="19">
        <v>2011</v>
      </c>
      <c r="F110" s="20">
        <v>2</v>
      </c>
      <c r="G110" s="20">
        <v>8</v>
      </c>
      <c r="H110" s="20">
        <v>47</v>
      </c>
      <c r="I11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1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10</v>
      </c>
      <c r="K11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58.53846153846154</v>
      </c>
      <c r="L110" s="51">
        <f>MAX(Y_2011[[#This Row],[sub index SO2]:[sub index PM10]])</f>
        <v>58.53846153846154</v>
      </c>
      <c r="M1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0" s="28"/>
    </row>
    <row r="111" spans="3:14" x14ac:dyDescent="0.25">
      <c r="C111" s="67" t="s">
        <v>174</v>
      </c>
      <c r="D111" s="17" t="s">
        <v>180</v>
      </c>
      <c r="E111" s="17">
        <v>2011</v>
      </c>
      <c r="F111" s="18">
        <v>2</v>
      </c>
      <c r="G111" s="18">
        <v>5</v>
      </c>
      <c r="H111" s="18">
        <v>30</v>
      </c>
      <c r="I11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1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1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37.5</v>
      </c>
      <c r="L111" s="50">
        <f>MAX(Y_2011[[#This Row],[sub index SO2]:[sub index PM10]])</f>
        <v>37.5</v>
      </c>
      <c r="M1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1" s="28"/>
    </row>
    <row r="112" spans="3:14" x14ac:dyDescent="0.25">
      <c r="C112" s="68" t="s">
        <v>174</v>
      </c>
      <c r="D112" s="19" t="s">
        <v>181</v>
      </c>
      <c r="E112" s="19">
        <v>2011</v>
      </c>
      <c r="F112" s="20">
        <v>3</v>
      </c>
      <c r="G112" s="20">
        <v>9</v>
      </c>
      <c r="H112" s="20">
        <v>23</v>
      </c>
      <c r="I11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1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11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28.75</v>
      </c>
      <c r="L112" s="51">
        <f>MAX(Y_2011[[#This Row],[sub index SO2]:[sub index PM10]])</f>
        <v>28.75</v>
      </c>
      <c r="M1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2" s="28"/>
    </row>
    <row r="113" spans="3:14" x14ac:dyDescent="0.25">
      <c r="C113" s="67" t="s">
        <v>174</v>
      </c>
      <c r="D113" s="17" t="s">
        <v>182</v>
      </c>
      <c r="E113" s="17">
        <v>2011</v>
      </c>
      <c r="F113" s="18">
        <v>2</v>
      </c>
      <c r="G113" s="18">
        <v>13</v>
      </c>
      <c r="H113" s="18">
        <v>22</v>
      </c>
      <c r="I11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1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11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27.5</v>
      </c>
      <c r="L113" s="50">
        <f>MAX(Y_2011[[#This Row],[sub index SO2]:[sub index PM10]])</f>
        <v>27.5</v>
      </c>
      <c r="M1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3" s="28"/>
    </row>
    <row r="114" spans="3:14" x14ac:dyDescent="0.25">
      <c r="C114" s="68" t="s">
        <v>174</v>
      </c>
      <c r="D114" s="19" t="s">
        <v>183</v>
      </c>
      <c r="E114" s="19">
        <v>2011</v>
      </c>
      <c r="F114" s="20">
        <v>10</v>
      </c>
      <c r="G114" s="20">
        <v>23</v>
      </c>
      <c r="H114" s="20">
        <v>58</v>
      </c>
      <c r="I11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11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K11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72.358974358974365</v>
      </c>
      <c r="L114" s="51">
        <f>MAX(Y_2011[[#This Row],[sub index SO2]:[sub index PM10]])</f>
        <v>72.358974358974365</v>
      </c>
      <c r="M1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4" s="28"/>
    </row>
    <row r="115" spans="3:14" x14ac:dyDescent="0.25">
      <c r="C115" s="67" t="s">
        <v>174</v>
      </c>
      <c r="D115" s="17" t="s">
        <v>184</v>
      </c>
      <c r="E115" s="17">
        <v>2011</v>
      </c>
      <c r="F115" s="18">
        <v>2</v>
      </c>
      <c r="G115" s="18">
        <v>14</v>
      </c>
      <c r="H115" s="18">
        <v>33</v>
      </c>
      <c r="I11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1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11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41.25</v>
      </c>
      <c r="L115" s="50">
        <f>MAX(Y_2011[[#This Row],[sub index SO2]:[sub index PM10]])</f>
        <v>41.25</v>
      </c>
      <c r="M1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5" s="28"/>
    </row>
    <row r="116" spans="3:14" x14ac:dyDescent="0.25">
      <c r="C116" s="68" t="s">
        <v>174</v>
      </c>
      <c r="D116" s="19" t="s">
        <v>185</v>
      </c>
      <c r="E116" s="19">
        <v>2011</v>
      </c>
      <c r="F116" s="20">
        <v>2</v>
      </c>
      <c r="G116" s="20">
        <v>12</v>
      </c>
      <c r="H116" s="20">
        <v>28</v>
      </c>
      <c r="I11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1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11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35</v>
      </c>
      <c r="L116" s="51">
        <f>MAX(Y_2011[[#This Row],[sub index SO2]:[sub index PM10]])</f>
        <v>35</v>
      </c>
      <c r="M1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6" s="28"/>
    </row>
    <row r="117" spans="3:14" x14ac:dyDescent="0.25">
      <c r="C117" s="67" t="s">
        <v>186</v>
      </c>
      <c r="D117" s="17" t="s">
        <v>187</v>
      </c>
      <c r="E117" s="17">
        <v>2011</v>
      </c>
      <c r="F117" s="18">
        <v>3</v>
      </c>
      <c r="G117" s="18">
        <v>17</v>
      </c>
      <c r="H117" s="18">
        <v>175</v>
      </c>
      <c r="I11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1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11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195</v>
      </c>
      <c r="L117" s="50">
        <f>MAX(Y_2011[[#This Row],[sub index SO2]:[sub index PM10]])</f>
        <v>195</v>
      </c>
      <c r="M1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" s="28"/>
    </row>
    <row r="118" spans="3:14" x14ac:dyDescent="0.25">
      <c r="C118" s="68" t="s">
        <v>186</v>
      </c>
      <c r="D118" s="19" t="s">
        <v>189</v>
      </c>
      <c r="E118" s="19">
        <v>2011</v>
      </c>
      <c r="F118" s="20">
        <v>21</v>
      </c>
      <c r="G118" s="20">
        <v>26</v>
      </c>
      <c r="H118" s="20">
        <v>84</v>
      </c>
      <c r="I11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11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11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104</v>
      </c>
      <c r="L118" s="51">
        <f>MAX(Y_2011[[#This Row],[sub index SO2]:[sub index PM10]])</f>
        <v>104</v>
      </c>
      <c r="M1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8" s="28"/>
    </row>
    <row r="119" spans="3:14" x14ac:dyDescent="0.25">
      <c r="C119" s="67" t="s">
        <v>186</v>
      </c>
      <c r="D119" s="17" t="s">
        <v>191</v>
      </c>
      <c r="E119" s="17">
        <v>2011</v>
      </c>
      <c r="F119" s="18">
        <v>12</v>
      </c>
      <c r="G119" s="18">
        <v>20</v>
      </c>
      <c r="H119" s="18">
        <v>309</v>
      </c>
      <c r="I11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11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11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324.29411764705884</v>
      </c>
      <c r="L119" s="50">
        <f>MAX(Y_2011[[#This Row],[sub index SO2]:[sub index PM10]])</f>
        <v>324.29411764705884</v>
      </c>
      <c r="M1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119" s="28"/>
    </row>
    <row r="120" spans="3:14" x14ac:dyDescent="0.25">
      <c r="C120" s="68" t="s">
        <v>186</v>
      </c>
      <c r="D120" s="19" t="s">
        <v>193</v>
      </c>
      <c r="E120" s="19">
        <v>2011</v>
      </c>
      <c r="F120" s="20">
        <v>12</v>
      </c>
      <c r="G120" s="20">
        <v>14</v>
      </c>
      <c r="H120" s="20">
        <v>142</v>
      </c>
      <c r="I12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12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12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162</v>
      </c>
      <c r="L120" s="51">
        <f>MAX(Y_2011[[#This Row],[sub index SO2]:[sub index PM10]])</f>
        <v>162</v>
      </c>
      <c r="M1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" s="28"/>
    </row>
    <row r="121" spans="3:14" x14ac:dyDescent="0.25">
      <c r="C121" s="67" t="s">
        <v>186</v>
      </c>
      <c r="D121" s="17" t="s">
        <v>195</v>
      </c>
      <c r="E121" s="17">
        <v>2011</v>
      </c>
      <c r="F121" s="18">
        <v>2</v>
      </c>
      <c r="G121" s="18">
        <v>25</v>
      </c>
      <c r="H121" s="18">
        <v>73</v>
      </c>
      <c r="I12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2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12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91.205128205128204</v>
      </c>
      <c r="L121" s="50">
        <f>MAX(Y_2011[[#This Row],[sub index SO2]:[sub index PM10]])</f>
        <v>91.205128205128204</v>
      </c>
      <c r="M1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1" s="28"/>
    </row>
    <row r="122" spans="3:14" x14ac:dyDescent="0.25">
      <c r="C122" s="68" t="s">
        <v>186</v>
      </c>
      <c r="D122" s="19" t="s">
        <v>196</v>
      </c>
      <c r="E122" s="19">
        <v>2011</v>
      </c>
      <c r="F122" s="20">
        <v>21</v>
      </c>
      <c r="G122" s="20">
        <v>26</v>
      </c>
      <c r="H122" s="20">
        <v>101</v>
      </c>
      <c r="I12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12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12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L122" s="51">
        <f>MAX(Y_2011[[#This Row],[sub index SO2]:[sub index PM10]])</f>
        <v>121</v>
      </c>
      <c r="M1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" s="28"/>
    </row>
    <row r="123" spans="3:14" x14ac:dyDescent="0.25">
      <c r="C123" s="67" t="s">
        <v>186</v>
      </c>
      <c r="D123" s="17" t="s">
        <v>197</v>
      </c>
      <c r="E123" s="17">
        <v>2011</v>
      </c>
      <c r="F123" s="18">
        <v>4</v>
      </c>
      <c r="G123" s="18">
        <v>15</v>
      </c>
      <c r="H123" s="18">
        <v>77</v>
      </c>
      <c r="I12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12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12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96.230769230769226</v>
      </c>
      <c r="L123" s="50">
        <f>MAX(Y_2011[[#This Row],[sub index SO2]:[sub index PM10]])</f>
        <v>96.230769230769226</v>
      </c>
      <c r="M1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" s="28"/>
    </row>
    <row r="124" spans="3:14" x14ac:dyDescent="0.25">
      <c r="C124" s="68" t="s">
        <v>186</v>
      </c>
      <c r="D124" s="19" t="s">
        <v>199</v>
      </c>
      <c r="E124" s="19">
        <v>2011</v>
      </c>
      <c r="F124" s="20">
        <v>3</v>
      </c>
      <c r="G124" s="20">
        <v>6</v>
      </c>
      <c r="H124" s="20">
        <v>99</v>
      </c>
      <c r="I12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2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7.5</v>
      </c>
      <c r="K12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119</v>
      </c>
      <c r="L124" s="51">
        <f>MAX(Y_2011[[#This Row],[sub index SO2]:[sub index PM10]])</f>
        <v>119</v>
      </c>
      <c r="M1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4" s="28"/>
    </row>
    <row r="125" spans="3:14" x14ac:dyDescent="0.25">
      <c r="C125" s="67" t="s">
        <v>186</v>
      </c>
      <c r="D125" s="17" t="s">
        <v>200</v>
      </c>
      <c r="E125" s="17">
        <v>2011</v>
      </c>
      <c r="F125" s="18">
        <v>0</v>
      </c>
      <c r="G125" s="18">
        <v>0</v>
      </c>
      <c r="H125" s="18">
        <v>0</v>
      </c>
      <c r="I12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2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2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25" s="50">
        <f>MAX(Y_2011[[#This Row],[sub index SO2]:[sub index PM10]])</f>
        <v>0</v>
      </c>
      <c r="M1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5" s="28"/>
    </row>
    <row r="126" spans="3:14" x14ac:dyDescent="0.25">
      <c r="C126" s="68" t="s">
        <v>186</v>
      </c>
      <c r="D126" s="19" t="s">
        <v>201</v>
      </c>
      <c r="E126" s="19">
        <v>2011</v>
      </c>
      <c r="F126" s="20">
        <v>14</v>
      </c>
      <c r="G126" s="20">
        <v>14</v>
      </c>
      <c r="H126" s="20">
        <v>98</v>
      </c>
      <c r="I12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J12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12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L126" s="51">
        <f>MAX(Y_2011[[#This Row],[sub index SO2]:[sub index PM10]])</f>
        <v>118</v>
      </c>
      <c r="M1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" s="28"/>
    </row>
    <row r="127" spans="3:14" x14ac:dyDescent="0.25">
      <c r="C127" s="67" t="s">
        <v>186</v>
      </c>
      <c r="D127" s="17" t="s">
        <v>202</v>
      </c>
      <c r="E127" s="17">
        <v>2011</v>
      </c>
      <c r="F127" s="18">
        <v>0</v>
      </c>
      <c r="G127" s="18">
        <v>0</v>
      </c>
      <c r="H127" s="18">
        <v>0</v>
      </c>
      <c r="I12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2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2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27" s="50">
        <f>MAX(Y_2011[[#This Row],[sub index SO2]:[sub index PM10]])</f>
        <v>0</v>
      </c>
      <c r="M1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7" s="28"/>
    </row>
    <row r="128" spans="3:14" x14ac:dyDescent="0.25">
      <c r="C128" s="68" t="s">
        <v>186</v>
      </c>
      <c r="D128" s="19" t="s">
        <v>203</v>
      </c>
      <c r="E128" s="19">
        <v>2011</v>
      </c>
      <c r="F128" s="20">
        <v>0</v>
      </c>
      <c r="G128" s="20">
        <v>0</v>
      </c>
      <c r="H128" s="20">
        <v>0</v>
      </c>
      <c r="I12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2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2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28" s="51">
        <f>MAX(Y_2011[[#This Row],[sub index SO2]:[sub index PM10]])</f>
        <v>0</v>
      </c>
      <c r="M1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8" s="28"/>
    </row>
    <row r="129" spans="3:14" x14ac:dyDescent="0.25">
      <c r="C129" s="67" t="s">
        <v>186</v>
      </c>
      <c r="D129" s="17" t="s">
        <v>204</v>
      </c>
      <c r="E129" s="17">
        <v>2011</v>
      </c>
      <c r="F129" s="18">
        <v>0</v>
      </c>
      <c r="G129" s="18">
        <v>0</v>
      </c>
      <c r="H129" s="18">
        <v>0</v>
      </c>
      <c r="I12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2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2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29" s="50">
        <f>MAX(Y_2011[[#This Row],[sub index SO2]:[sub index PM10]])</f>
        <v>0</v>
      </c>
      <c r="M1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9" s="28"/>
    </row>
    <row r="130" spans="3:14" x14ac:dyDescent="0.25">
      <c r="C130" s="68" t="s">
        <v>205</v>
      </c>
      <c r="D130" s="19" t="s">
        <v>206</v>
      </c>
      <c r="E130" s="19">
        <v>2011</v>
      </c>
      <c r="F130" s="20">
        <v>8</v>
      </c>
      <c r="G130" s="20">
        <v>10</v>
      </c>
      <c r="H130" s="20">
        <v>137</v>
      </c>
      <c r="I13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13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K13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157</v>
      </c>
      <c r="L130" s="51">
        <f>MAX(Y_2011[[#This Row],[sub index SO2]:[sub index PM10]])</f>
        <v>157</v>
      </c>
      <c r="M1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0" s="28"/>
    </row>
    <row r="131" spans="3:14" x14ac:dyDescent="0.25">
      <c r="C131" s="67" t="s">
        <v>205</v>
      </c>
      <c r="D131" s="17" t="s">
        <v>208</v>
      </c>
      <c r="E131" s="17">
        <v>2011</v>
      </c>
      <c r="F131" s="18">
        <v>11</v>
      </c>
      <c r="G131" s="18">
        <v>13</v>
      </c>
      <c r="H131" s="18">
        <v>100</v>
      </c>
      <c r="I13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13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13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120</v>
      </c>
      <c r="L131" s="50">
        <f>MAX(Y_2011[[#This Row],[sub index SO2]:[sub index PM10]])</f>
        <v>120</v>
      </c>
      <c r="M1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1" s="28"/>
    </row>
    <row r="132" spans="3:14" x14ac:dyDescent="0.25">
      <c r="C132" s="68" t="s">
        <v>205</v>
      </c>
      <c r="D132" s="19" t="s">
        <v>210</v>
      </c>
      <c r="E132" s="19">
        <v>2011</v>
      </c>
      <c r="F132" s="20">
        <v>9</v>
      </c>
      <c r="G132" s="20">
        <v>31</v>
      </c>
      <c r="H132" s="20">
        <v>83</v>
      </c>
      <c r="I13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13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K13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103</v>
      </c>
      <c r="L132" s="51">
        <f>MAX(Y_2011[[#This Row],[sub index SO2]:[sub index PM10]])</f>
        <v>103</v>
      </c>
      <c r="M1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2" s="28"/>
    </row>
    <row r="133" spans="3:14" x14ac:dyDescent="0.25">
      <c r="C133" s="67" t="s">
        <v>205</v>
      </c>
      <c r="D133" s="17" t="s">
        <v>212</v>
      </c>
      <c r="E133" s="17">
        <v>2011</v>
      </c>
      <c r="F133" s="18">
        <v>39</v>
      </c>
      <c r="G133" s="18">
        <v>63</v>
      </c>
      <c r="H133" s="18">
        <v>105</v>
      </c>
      <c r="I13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48.75</v>
      </c>
      <c r="J13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78.641025641025635</v>
      </c>
      <c r="K13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L133" s="50">
        <f>MAX(Y_2011[[#This Row],[sub index SO2]:[sub index PM10]])</f>
        <v>125</v>
      </c>
      <c r="M1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3" s="28"/>
    </row>
    <row r="134" spans="3:14" x14ac:dyDescent="0.25">
      <c r="C134" s="68" t="s">
        <v>205</v>
      </c>
      <c r="D134" s="19" t="s">
        <v>214</v>
      </c>
      <c r="E134" s="19">
        <v>2011</v>
      </c>
      <c r="F134" s="20">
        <v>22</v>
      </c>
      <c r="G134" s="20">
        <v>28</v>
      </c>
      <c r="H134" s="20">
        <v>152</v>
      </c>
      <c r="I13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J13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K13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172</v>
      </c>
      <c r="L134" s="51">
        <f>MAX(Y_2011[[#This Row],[sub index SO2]:[sub index PM10]])</f>
        <v>172</v>
      </c>
      <c r="M1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4" s="28"/>
    </row>
    <row r="135" spans="3:14" x14ac:dyDescent="0.25">
      <c r="C135" s="67" t="s">
        <v>205</v>
      </c>
      <c r="D135" s="17" t="s">
        <v>215</v>
      </c>
      <c r="E135" s="17">
        <v>2011</v>
      </c>
      <c r="F135" s="18">
        <v>0</v>
      </c>
      <c r="G135" s="18">
        <v>0</v>
      </c>
      <c r="H135" s="18">
        <v>0</v>
      </c>
      <c r="I13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3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3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35" s="50">
        <f>MAX(Y_2011[[#This Row],[sub index SO2]:[sub index PM10]])</f>
        <v>0</v>
      </c>
      <c r="M1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35" s="28"/>
    </row>
    <row r="136" spans="3:14" x14ac:dyDescent="0.25">
      <c r="C136" s="68" t="s">
        <v>205</v>
      </c>
      <c r="D136" s="19" t="s">
        <v>216</v>
      </c>
      <c r="E136" s="19">
        <v>2011</v>
      </c>
      <c r="F136" s="20">
        <v>17</v>
      </c>
      <c r="G136" s="20">
        <v>42</v>
      </c>
      <c r="H136" s="20">
        <v>118</v>
      </c>
      <c r="I13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13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K13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138</v>
      </c>
      <c r="L136" s="51">
        <f>MAX(Y_2011[[#This Row],[sub index SO2]:[sub index PM10]])</f>
        <v>138</v>
      </c>
      <c r="M1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6" s="28"/>
    </row>
    <row r="137" spans="3:14" x14ac:dyDescent="0.25">
      <c r="C137" s="67" t="s">
        <v>205</v>
      </c>
      <c r="D137" s="17" t="s">
        <v>218</v>
      </c>
      <c r="E137" s="17">
        <v>2011</v>
      </c>
      <c r="F137" s="18">
        <v>7</v>
      </c>
      <c r="G137" s="18">
        <v>25</v>
      </c>
      <c r="H137" s="18">
        <v>116</v>
      </c>
      <c r="I13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3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13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136</v>
      </c>
      <c r="L137" s="50">
        <f>MAX(Y_2011[[#This Row],[sub index SO2]:[sub index PM10]])</f>
        <v>136</v>
      </c>
      <c r="M1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7" s="28"/>
    </row>
    <row r="138" spans="3:14" x14ac:dyDescent="0.25">
      <c r="C138" s="68" t="s">
        <v>205</v>
      </c>
      <c r="D138" s="19" t="s">
        <v>220</v>
      </c>
      <c r="E138" s="19">
        <v>2011</v>
      </c>
      <c r="F138" s="20">
        <v>16</v>
      </c>
      <c r="G138" s="20">
        <v>22</v>
      </c>
      <c r="H138" s="20">
        <v>86</v>
      </c>
      <c r="I13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13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3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L138" s="51">
        <f>MAX(Y_2011[[#This Row],[sub index SO2]:[sub index PM10]])</f>
        <v>106</v>
      </c>
      <c r="M1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8" s="28"/>
    </row>
    <row r="139" spans="3:14" x14ac:dyDescent="0.25">
      <c r="C139" s="67" t="s">
        <v>205</v>
      </c>
      <c r="D139" s="17" t="s">
        <v>221</v>
      </c>
      <c r="E139" s="17">
        <v>2011</v>
      </c>
      <c r="F139" s="18">
        <v>6</v>
      </c>
      <c r="G139" s="18">
        <v>16</v>
      </c>
      <c r="H139" s="18">
        <v>116</v>
      </c>
      <c r="I13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13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13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136</v>
      </c>
      <c r="L139" s="50">
        <f>MAX(Y_2011[[#This Row],[sub index SO2]:[sub index PM10]])</f>
        <v>136</v>
      </c>
      <c r="M1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39" s="28"/>
    </row>
    <row r="140" spans="3:14" x14ac:dyDescent="0.25">
      <c r="C140" s="68" t="s">
        <v>205</v>
      </c>
      <c r="D140" s="19" t="s">
        <v>222</v>
      </c>
      <c r="E140" s="19">
        <v>2011</v>
      </c>
      <c r="F140" s="20">
        <v>43</v>
      </c>
      <c r="G140" s="20">
        <v>32</v>
      </c>
      <c r="H140" s="20">
        <v>86</v>
      </c>
      <c r="I14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53.512820512820511</v>
      </c>
      <c r="J14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40</v>
      </c>
      <c r="K14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L140" s="51">
        <f>MAX(Y_2011[[#This Row],[sub index SO2]:[sub index PM10]])</f>
        <v>106</v>
      </c>
      <c r="M1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0" s="28"/>
    </row>
    <row r="141" spans="3:14" x14ac:dyDescent="0.25">
      <c r="C141" s="67" t="s">
        <v>205</v>
      </c>
      <c r="D141" s="17" t="s">
        <v>223</v>
      </c>
      <c r="E141" s="17">
        <v>2011</v>
      </c>
      <c r="F141" s="18">
        <v>22</v>
      </c>
      <c r="G141" s="18">
        <v>38</v>
      </c>
      <c r="H141" s="18">
        <v>207</v>
      </c>
      <c r="I14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J14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47.5</v>
      </c>
      <c r="K14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227</v>
      </c>
      <c r="L141" s="50">
        <f>MAX(Y_2011[[#This Row],[sub index SO2]:[sub index PM10]])</f>
        <v>227</v>
      </c>
      <c r="M1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41" s="28"/>
    </row>
    <row r="142" spans="3:14" x14ac:dyDescent="0.25">
      <c r="C142" s="68" t="s">
        <v>205</v>
      </c>
      <c r="D142" s="19" t="s">
        <v>225</v>
      </c>
      <c r="E142" s="19">
        <v>2011</v>
      </c>
      <c r="F142" s="20">
        <v>5</v>
      </c>
      <c r="G142" s="20">
        <v>35</v>
      </c>
      <c r="H142" s="20">
        <v>119</v>
      </c>
      <c r="I14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14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14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139</v>
      </c>
      <c r="L142" s="51">
        <f>MAX(Y_2011[[#This Row],[sub index SO2]:[sub index PM10]])</f>
        <v>139</v>
      </c>
      <c r="M1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2" s="28"/>
    </row>
    <row r="143" spans="3:14" x14ac:dyDescent="0.25">
      <c r="C143" s="67" t="s">
        <v>205</v>
      </c>
      <c r="D143" s="17" t="s">
        <v>227</v>
      </c>
      <c r="E143" s="17">
        <v>2011</v>
      </c>
      <c r="F143" s="18">
        <v>8</v>
      </c>
      <c r="G143" s="18">
        <v>34</v>
      </c>
      <c r="H143" s="18">
        <v>106</v>
      </c>
      <c r="I14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14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K14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L143" s="50">
        <f>MAX(Y_2011[[#This Row],[sub index SO2]:[sub index PM10]])</f>
        <v>126</v>
      </c>
      <c r="M1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3" s="28"/>
    </row>
    <row r="144" spans="3:14" x14ac:dyDescent="0.25">
      <c r="C144" s="68" t="s">
        <v>205</v>
      </c>
      <c r="D144" s="19" t="s">
        <v>228</v>
      </c>
      <c r="E144" s="19">
        <v>2011</v>
      </c>
      <c r="F144" s="20">
        <v>28</v>
      </c>
      <c r="G144" s="20">
        <v>29</v>
      </c>
      <c r="H144" s="20">
        <v>39</v>
      </c>
      <c r="I14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35</v>
      </c>
      <c r="J14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14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48.75</v>
      </c>
      <c r="L144" s="51">
        <f>MAX(Y_2011[[#This Row],[sub index SO2]:[sub index PM10]])</f>
        <v>48.75</v>
      </c>
      <c r="M1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44" s="28"/>
    </row>
    <row r="145" spans="3:14" x14ac:dyDescent="0.25">
      <c r="C145" s="67" t="s">
        <v>205</v>
      </c>
      <c r="D145" s="17" t="s">
        <v>229</v>
      </c>
      <c r="E145" s="17">
        <v>2011</v>
      </c>
      <c r="F145" s="18">
        <v>25</v>
      </c>
      <c r="G145" s="18">
        <v>27</v>
      </c>
      <c r="H145" s="18">
        <v>101</v>
      </c>
      <c r="I14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31.25</v>
      </c>
      <c r="J14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33.75</v>
      </c>
      <c r="K14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121</v>
      </c>
      <c r="L145" s="50">
        <f>MAX(Y_2011[[#This Row],[sub index SO2]:[sub index PM10]])</f>
        <v>121</v>
      </c>
      <c r="M1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5" s="28"/>
    </row>
    <row r="146" spans="3:14" x14ac:dyDescent="0.25">
      <c r="C146" s="68" t="s">
        <v>205</v>
      </c>
      <c r="D146" s="19" t="s">
        <v>230</v>
      </c>
      <c r="E146" s="19">
        <v>2011</v>
      </c>
      <c r="F146" s="20">
        <v>17</v>
      </c>
      <c r="G146" s="20">
        <v>44</v>
      </c>
      <c r="H146" s="20">
        <v>129</v>
      </c>
      <c r="I14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14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54.769230769230766</v>
      </c>
      <c r="K14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149</v>
      </c>
      <c r="L146" s="51">
        <f>MAX(Y_2011[[#This Row],[sub index SO2]:[sub index PM10]])</f>
        <v>149</v>
      </c>
      <c r="M1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6" s="28"/>
    </row>
    <row r="147" spans="3:14" x14ac:dyDescent="0.25">
      <c r="C147" s="67" t="s">
        <v>205</v>
      </c>
      <c r="D147" s="17" t="s">
        <v>232</v>
      </c>
      <c r="E147" s="17">
        <v>2011</v>
      </c>
      <c r="F147" s="18">
        <v>0</v>
      </c>
      <c r="G147" s="18">
        <v>0</v>
      </c>
      <c r="H147" s="18">
        <v>0</v>
      </c>
      <c r="I14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4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4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47" s="50">
        <f>MAX(Y_2011[[#This Row],[sub index SO2]:[sub index PM10]])</f>
        <v>0</v>
      </c>
      <c r="M1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47" s="28"/>
    </row>
    <row r="148" spans="3:14" x14ac:dyDescent="0.25">
      <c r="C148" s="68" t="s">
        <v>205</v>
      </c>
      <c r="D148" s="19" t="s">
        <v>233</v>
      </c>
      <c r="E148" s="19">
        <v>2011</v>
      </c>
      <c r="F148" s="20">
        <v>32</v>
      </c>
      <c r="G148" s="20">
        <v>58</v>
      </c>
      <c r="H148" s="20">
        <v>113</v>
      </c>
      <c r="I14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40</v>
      </c>
      <c r="J14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72.358974358974365</v>
      </c>
      <c r="K14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133</v>
      </c>
      <c r="L148" s="51">
        <f>MAX(Y_2011[[#This Row],[sub index SO2]:[sub index PM10]])</f>
        <v>133</v>
      </c>
      <c r="M1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8" s="28"/>
    </row>
    <row r="149" spans="3:14" x14ac:dyDescent="0.25">
      <c r="C149" s="67" t="s">
        <v>205</v>
      </c>
      <c r="D149" s="17" t="s">
        <v>236</v>
      </c>
      <c r="E149" s="17">
        <v>2011</v>
      </c>
      <c r="F149" s="18">
        <v>21</v>
      </c>
      <c r="G149" s="18">
        <v>35</v>
      </c>
      <c r="H149" s="18">
        <v>133</v>
      </c>
      <c r="I14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14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14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153</v>
      </c>
      <c r="L149" s="50">
        <f>MAX(Y_2011[[#This Row],[sub index SO2]:[sub index PM10]])</f>
        <v>153</v>
      </c>
      <c r="M1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49" s="28"/>
    </row>
    <row r="150" spans="3:14" x14ac:dyDescent="0.25">
      <c r="C150" s="68" t="s">
        <v>205</v>
      </c>
      <c r="D150" s="19" t="s">
        <v>238</v>
      </c>
      <c r="E150" s="19">
        <v>2011</v>
      </c>
      <c r="F150" s="20">
        <v>10</v>
      </c>
      <c r="G150" s="20">
        <v>35</v>
      </c>
      <c r="H150" s="20">
        <v>76</v>
      </c>
      <c r="I15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15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15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L150" s="51">
        <f>MAX(Y_2011[[#This Row],[sub index SO2]:[sub index PM10]])</f>
        <v>94.974358974358978</v>
      </c>
      <c r="M1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50" s="28"/>
    </row>
    <row r="151" spans="3:14" x14ac:dyDescent="0.25">
      <c r="C151" s="67" t="s">
        <v>205</v>
      </c>
      <c r="D151" s="17" t="s">
        <v>239</v>
      </c>
      <c r="E151" s="17">
        <v>2011</v>
      </c>
      <c r="F151" s="18">
        <v>17</v>
      </c>
      <c r="G151" s="18">
        <v>35</v>
      </c>
      <c r="H151" s="18">
        <v>78</v>
      </c>
      <c r="I15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15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43.75</v>
      </c>
      <c r="K15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97.487179487179489</v>
      </c>
      <c r="L151" s="50">
        <f>MAX(Y_2011[[#This Row],[sub index SO2]:[sub index PM10]])</f>
        <v>97.487179487179489</v>
      </c>
      <c r="M1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51" s="28"/>
    </row>
    <row r="152" spans="3:14" x14ac:dyDescent="0.25">
      <c r="C152" s="68" t="s">
        <v>205</v>
      </c>
      <c r="D152" s="19" t="s">
        <v>240</v>
      </c>
      <c r="E152" s="19">
        <v>2011</v>
      </c>
      <c r="F152" s="20">
        <v>0</v>
      </c>
      <c r="G152" s="20">
        <v>0</v>
      </c>
      <c r="H152" s="20">
        <v>0</v>
      </c>
      <c r="I15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5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5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52" s="51">
        <f>MAX(Y_2011[[#This Row],[sub index SO2]:[sub index PM10]])</f>
        <v>0</v>
      </c>
      <c r="M1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52" s="28"/>
    </row>
    <row r="153" spans="3:14" x14ac:dyDescent="0.25">
      <c r="C153" s="67" t="s">
        <v>205</v>
      </c>
      <c r="D153" s="17" t="s">
        <v>241</v>
      </c>
      <c r="E153" s="17">
        <v>2011</v>
      </c>
      <c r="F153" s="18">
        <v>16</v>
      </c>
      <c r="G153" s="18">
        <v>13</v>
      </c>
      <c r="H153" s="18">
        <v>56</v>
      </c>
      <c r="I15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15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16.25</v>
      </c>
      <c r="K15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69.84615384615384</v>
      </c>
      <c r="L153" s="50">
        <f>MAX(Y_2011[[#This Row],[sub index SO2]:[sub index PM10]])</f>
        <v>69.84615384615384</v>
      </c>
      <c r="M1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53" s="28"/>
    </row>
    <row r="154" spans="3:14" x14ac:dyDescent="0.25">
      <c r="C154" s="68" t="s">
        <v>205</v>
      </c>
      <c r="D154" s="19" t="s">
        <v>242</v>
      </c>
      <c r="E154" s="19">
        <v>2011</v>
      </c>
      <c r="F154" s="20">
        <v>37</v>
      </c>
      <c r="G154" s="20">
        <v>67</v>
      </c>
      <c r="H154" s="20">
        <v>114</v>
      </c>
      <c r="I15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46.25</v>
      </c>
      <c r="J15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83.666666666666657</v>
      </c>
      <c r="K15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134</v>
      </c>
      <c r="L154" s="51">
        <f>MAX(Y_2011[[#This Row],[sub index SO2]:[sub index PM10]])</f>
        <v>134</v>
      </c>
      <c r="M1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54" s="28"/>
    </row>
    <row r="155" spans="3:14" x14ac:dyDescent="0.25">
      <c r="C155" s="67" t="s">
        <v>244</v>
      </c>
      <c r="D155" s="17" t="s">
        <v>245</v>
      </c>
      <c r="E155" s="17">
        <v>2011</v>
      </c>
      <c r="F155" s="18">
        <v>0</v>
      </c>
      <c r="G155" s="18">
        <v>0</v>
      </c>
      <c r="H155" s="18">
        <v>0</v>
      </c>
      <c r="I15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5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5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55" s="50">
        <f>MAX(Y_2011[[#This Row],[sub index SO2]:[sub index PM10]])</f>
        <v>0</v>
      </c>
      <c r="M1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55" s="28"/>
    </row>
    <row r="156" spans="3:14" x14ac:dyDescent="0.25">
      <c r="C156" s="68" t="s">
        <v>246</v>
      </c>
      <c r="D156" s="19" t="s">
        <v>247</v>
      </c>
      <c r="E156" s="19">
        <v>2011</v>
      </c>
      <c r="F156" s="20">
        <v>74</v>
      </c>
      <c r="G156" s="20">
        <v>17</v>
      </c>
      <c r="H156" s="20">
        <v>178</v>
      </c>
      <c r="I15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92.461538461538453</v>
      </c>
      <c r="J15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15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198</v>
      </c>
      <c r="L156" s="51">
        <f>MAX(Y_2011[[#This Row],[sub index SO2]:[sub index PM10]])</f>
        <v>198</v>
      </c>
      <c r="M1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56" s="28"/>
    </row>
    <row r="157" spans="3:14" x14ac:dyDescent="0.25">
      <c r="C157" s="67" t="s">
        <v>246</v>
      </c>
      <c r="D157" s="17" t="s">
        <v>249</v>
      </c>
      <c r="E157" s="17">
        <v>2011</v>
      </c>
      <c r="F157" s="18">
        <v>3</v>
      </c>
      <c r="G157" s="18">
        <v>7</v>
      </c>
      <c r="H157" s="18">
        <v>63</v>
      </c>
      <c r="I15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5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K15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78.641025641025635</v>
      </c>
      <c r="L157" s="50">
        <f>MAX(Y_2011[[#This Row],[sub index SO2]:[sub index PM10]])</f>
        <v>78.641025641025635</v>
      </c>
      <c r="M1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57" s="28"/>
    </row>
    <row r="158" spans="3:14" x14ac:dyDescent="0.25">
      <c r="C158" s="68" t="s">
        <v>246</v>
      </c>
      <c r="D158" s="19" t="s">
        <v>250</v>
      </c>
      <c r="E158" s="19">
        <v>2011</v>
      </c>
      <c r="F158" s="20">
        <v>0</v>
      </c>
      <c r="G158" s="20">
        <v>0</v>
      </c>
      <c r="H158" s="20">
        <v>0</v>
      </c>
      <c r="I15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5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5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58" s="51">
        <f>MAX(Y_2011[[#This Row],[sub index SO2]:[sub index PM10]])</f>
        <v>0</v>
      </c>
      <c r="M1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58" s="28"/>
    </row>
    <row r="159" spans="3:14" x14ac:dyDescent="0.25">
      <c r="C159" s="67" t="s">
        <v>246</v>
      </c>
      <c r="D159" s="17" t="s">
        <v>251</v>
      </c>
      <c r="E159" s="17">
        <v>2011</v>
      </c>
      <c r="F159" s="18">
        <v>0</v>
      </c>
      <c r="G159" s="18">
        <v>0</v>
      </c>
      <c r="H159" s="18">
        <v>0</v>
      </c>
      <c r="I15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5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5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59" s="50">
        <f>MAX(Y_2011[[#This Row],[sub index SO2]:[sub index PM10]])</f>
        <v>0</v>
      </c>
      <c r="M1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59" s="28"/>
    </row>
    <row r="160" spans="3:14" x14ac:dyDescent="0.25">
      <c r="C160" s="68" t="s">
        <v>246</v>
      </c>
      <c r="D160" s="19" t="s">
        <v>252</v>
      </c>
      <c r="E160" s="19">
        <v>2011</v>
      </c>
      <c r="F160" s="20">
        <v>3</v>
      </c>
      <c r="G160" s="20">
        <v>10</v>
      </c>
      <c r="H160" s="20">
        <v>72</v>
      </c>
      <c r="I16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6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12.5</v>
      </c>
      <c r="K16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89.948717948717956</v>
      </c>
      <c r="L160" s="51">
        <f>MAX(Y_2011[[#This Row],[sub index SO2]:[sub index PM10]])</f>
        <v>89.948717948717956</v>
      </c>
      <c r="M1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0" s="28"/>
    </row>
    <row r="161" spans="3:14" x14ac:dyDescent="0.25">
      <c r="C161" s="67" t="s">
        <v>246</v>
      </c>
      <c r="D161" s="17" t="s">
        <v>253</v>
      </c>
      <c r="E161" s="17">
        <v>2011</v>
      </c>
      <c r="F161" s="18">
        <v>2</v>
      </c>
      <c r="G161" s="18">
        <v>7</v>
      </c>
      <c r="H161" s="18">
        <v>59</v>
      </c>
      <c r="I16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K16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73.615384615384613</v>
      </c>
      <c r="L161" s="50">
        <f>MAX(Y_2011[[#This Row],[sub index SO2]:[sub index PM10]])</f>
        <v>73.615384615384613</v>
      </c>
      <c r="M1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1" s="28"/>
    </row>
    <row r="162" spans="3:14" x14ac:dyDescent="0.25">
      <c r="C162" s="68" t="s">
        <v>246</v>
      </c>
      <c r="D162" s="19" t="s">
        <v>254</v>
      </c>
      <c r="E162" s="19">
        <v>2011</v>
      </c>
      <c r="F162" s="20">
        <v>0</v>
      </c>
      <c r="G162" s="20">
        <v>0</v>
      </c>
      <c r="H162" s="20">
        <v>0</v>
      </c>
      <c r="I16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6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6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62" s="51">
        <f>MAX(Y_2011[[#This Row],[sub index SO2]:[sub index PM10]])</f>
        <v>0</v>
      </c>
      <c r="M1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62" s="28"/>
    </row>
    <row r="163" spans="3:14" x14ac:dyDescent="0.25">
      <c r="C163" s="67" t="s">
        <v>255</v>
      </c>
      <c r="D163" s="17" t="s">
        <v>256</v>
      </c>
      <c r="E163" s="17">
        <v>2011</v>
      </c>
      <c r="F163" s="18">
        <v>2</v>
      </c>
      <c r="G163" s="18">
        <v>5</v>
      </c>
      <c r="H163" s="18">
        <v>46</v>
      </c>
      <c r="I16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6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57.282051282051285</v>
      </c>
      <c r="L163" s="50">
        <f>MAX(Y_2011[[#This Row],[sub index SO2]:[sub index PM10]])</f>
        <v>57.282051282051285</v>
      </c>
      <c r="M1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3" s="28"/>
    </row>
    <row r="164" spans="3:14" x14ac:dyDescent="0.25">
      <c r="C164" s="68" t="s">
        <v>255</v>
      </c>
      <c r="D164" s="19" t="s">
        <v>257</v>
      </c>
      <c r="E164" s="19">
        <v>2011</v>
      </c>
      <c r="F164" s="20">
        <v>2</v>
      </c>
      <c r="G164" s="20">
        <v>5</v>
      </c>
      <c r="H164" s="20">
        <v>65</v>
      </c>
      <c r="I16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6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L164" s="51">
        <f>MAX(Y_2011[[#This Row],[sub index SO2]:[sub index PM10]])</f>
        <v>81.15384615384616</v>
      </c>
      <c r="M1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4" s="28"/>
    </row>
    <row r="165" spans="3:14" x14ac:dyDescent="0.25">
      <c r="C165" s="67" t="s">
        <v>255</v>
      </c>
      <c r="D165" s="17" t="s">
        <v>258</v>
      </c>
      <c r="E165" s="17">
        <v>2011</v>
      </c>
      <c r="F165" s="18">
        <v>2</v>
      </c>
      <c r="G165" s="18">
        <v>5</v>
      </c>
      <c r="H165" s="18">
        <v>94</v>
      </c>
      <c r="I16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6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L165" s="50">
        <f>MAX(Y_2011[[#This Row],[sub index SO2]:[sub index PM10]])</f>
        <v>114</v>
      </c>
      <c r="M1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65" s="28"/>
    </row>
    <row r="166" spans="3:14" x14ac:dyDescent="0.25">
      <c r="C166" s="68" t="s">
        <v>255</v>
      </c>
      <c r="D166" s="19" t="s">
        <v>259</v>
      </c>
      <c r="E166" s="19">
        <v>2011</v>
      </c>
      <c r="F166" s="20">
        <v>2</v>
      </c>
      <c r="G166" s="20">
        <v>5</v>
      </c>
      <c r="H166" s="20">
        <v>41</v>
      </c>
      <c r="I16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6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51</v>
      </c>
      <c r="L166" s="51">
        <f>MAX(Y_2011[[#This Row],[sub index SO2]:[sub index PM10]])</f>
        <v>51</v>
      </c>
      <c r="M1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6" s="28"/>
    </row>
    <row r="167" spans="3:14" x14ac:dyDescent="0.25">
      <c r="C167" s="67" t="s">
        <v>260</v>
      </c>
      <c r="D167" s="17" t="s">
        <v>261</v>
      </c>
      <c r="E167" s="17">
        <v>2011</v>
      </c>
      <c r="F167" s="18">
        <v>2</v>
      </c>
      <c r="G167" s="18">
        <v>7</v>
      </c>
      <c r="H167" s="18">
        <v>88</v>
      </c>
      <c r="I16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8.75</v>
      </c>
      <c r="K16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108</v>
      </c>
      <c r="L167" s="50">
        <f>MAX(Y_2011[[#This Row],[sub index SO2]:[sub index PM10]])</f>
        <v>108</v>
      </c>
      <c r="M1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67" s="28"/>
    </row>
    <row r="168" spans="3:14" x14ac:dyDescent="0.25">
      <c r="C168" s="68" t="s">
        <v>260</v>
      </c>
      <c r="D168" s="19" t="s">
        <v>262</v>
      </c>
      <c r="E168" s="19">
        <v>2011</v>
      </c>
      <c r="F168" s="20">
        <v>2</v>
      </c>
      <c r="G168" s="20">
        <v>5</v>
      </c>
      <c r="H168" s="20">
        <v>77</v>
      </c>
      <c r="I16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6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6.25</v>
      </c>
      <c r="K16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96.230769230769226</v>
      </c>
      <c r="L168" s="51">
        <f>MAX(Y_2011[[#This Row],[sub index SO2]:[sub index PM10]])</f>
        <v>96.230769230769226</v>
      </c>
      <c r="M1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68" s="28"/>
    </row>
    <row r="169" spans="3:14" x14ac:dyDescent="0.25">
      <c r="C169" s="67" t="s">
        <v>263</v>
      </c>
      <c r="D169" s="17" t="s">
        <v>264</v>
      </c>
      <c r="E169" s="17">
        <v>2011</v>
      </c>
      <c r="F169" s="18">
        <v>7</v>
      </c>
      <c r="G169" s="18">
        <v>20</v>
      </c>
      <c r="H169" s="18">
        <v>106</v>
      </c>
      <c r="I16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6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16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126</v>
      </c>
      <c r="L169" s="50">
        <f>MAX(Y_2011[[#This Row],[sub index SO2]:[sub index PM10]])</f>
        <v>126</v>
      </c>
      <c r="M1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69" s="28"/>
    </row>
    <row r="170" spans="3:14" x14ac:dyDescent="0.25">
      <c r="C170" s="68" t="s">
        <v>263</v>
      </c>
      <c r="D170" s="19" t="s">
        <v>265</v>
      </c>
      <c r="E170" s="19">
        <v>2011</v>
      </c>
      <c r="F170" s="20">
        <v>2</v>
      </c>
      <c r="G170" s="20">
        <v>12</v>
      </c>
      <c r="H170" s="20">
        <v>76</v>
      </c>
      <c r="I17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7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15</v>
      </c>
      <c r="K17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L170" s="51">
        <f>MAX(Y_2011[[#This Row],[sub index SO2]:[sub index PM10]])</f>
        <v>94.974358974358978</v>
      </c>
      <c r="M1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70" s="28"/>
    </row>
    <row r="171" spans="3:14" x14ac:dyDescent="0.25">
      <c r="C171" s="67" t="s">
        <v>263</v>
      </c>
      <c r="D171" s="17" t="s">
        <v>266</v>
      </c>
      <c r="E171" s="17">
        <v>2011</v>
      </c>
      <c r="F171" s="18">
        <v>2</v>
      </c>
      <c r="G171" s="18">
        <v>15</v>
      </c>
      <c r="H171" s="18">
        <v>75</v>
      </c>
      <c r="I17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7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17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93.717948717948715</v>
      </c>
      <c r="L171" s="50">
        <f>MAX(Y_2011[[#This Row],[sub index SO2]:[sub index PM10]])</f>
        <v>93.717948717948715</v>
      </c>
      <c r="M1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71" s="28"/>
    </row>
    <row r="172" spans="3:14" x14ac:dyDescent="0.25">
      <c r="C172" s="68" t="s">
        <v>263</v>
      </c>
      <c r="D172" s="19" t="s">
        <v>268</v>
      </c>
      <c r="E172" s="19">
        <v>2011</v>
      </c>
      <c r="F172" s="20">
        <v>2</v>
      </c>
      <c r="G172" s="20">
        <v>25</v>
      </c>
      <c r="H172" s="20">
        <v>121</v>
      </c>
      <c r="I17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7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31.25</v>
      </c>
      <c r="K17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141</v>
      </c>
      <c r="L172" s="51">
        <f>MAX(Y_2011[[#This Row],[sub index SO2]:[sub index PM10]])</f>
        <v>141</v>
      </c>
      <c r="M1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72" s="28"/>
    </row>
    <row r="173" spans="3:14" x14ac:dyDescent="0.25">
      <c r="C173" s="67" t="s">
        <v>263</v>
      </c>
      <c r="D173" s="17" t="s">
        <v>270</v>
      </c>
      <c r="E173" s="17">
        <v>2011</v>
      </c>
      <c r="F173" s="18">
        <v>2</v>
      </c>
      <c r="G173" s="18">
        <v>17</v>
      </c>
      <c r="H173" s="18">
        <v>70</v>
      </c>
      <c r="I17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2.5</v>
      </c>
      <c r="J17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17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87.435897435897431</v>
      </c>
      <c r="L173" s="50">
        <f>MAX(Y_2011[[#This Row],[sub index SO2]:[sub index PM10]])</f>
        <v>87.435897435897431</v>
      </c>
      <c r="M1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73" s="28"/>
    </row>
    <row r="174" spans="3:14" x14ac:dyDescent="0.25">
      <c r="C174" s="68" t="s">
        <v>263</v>
      </c>
      <c r="D174" s="19" t="s">
        <v>272</v>
      </c>
      <c r="E174" s="19">
        <v>2011</v>
      </c>
      <c r="F174" s="20">
        <v>0</v>
      </c>
      <c r="G174" s="20">
        <v>0</v>
      </c>
      <c r="H174" s="20">
        <v>0</v>
      </c>
      <c r="I17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4" s="51">
        <f>MAX(Y_2011[[#This Row],[sub index SO2]:[sub index PM10]])</f>
        <v>0</v>
      </c>
      <c r="M1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4" s="28"/>
    </row>
    <row r="175" spans="3:14" x14ac:dyDescent="0.25">
      <c r="C175" s="67" t="s">
        <v>263</v>
      </c>
      <c r="D175" s="17" t="s">
        <v>273</v>
      </c>
      <c r="E175" s="17">
        <v>2011</v>
      </c>
      <c r="F175" s="18">
        <v>0</v>
      </c>
      <c r="G175" s="18">
        <v>0</v>
      </c>
      <c r="H175" s="18">
        <v>0</v>
      </c>
      <c r="I17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5" s="50">
        <f>MAX(Y_2011[[#This Row],[sub index SO2]:[sub index PM10]])</f>
        <v>0</v>
      </c>
      <c r="M1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5" s="28"/>
    </row>
    <row r="176" spans="3:14" x14ac:dyDescent="0.25">
      <c r="C176" s="68" t="s">
        <v>263</v>
      </c>
      <c r="D176" s="19" t="s">
        <v>274</v>
      </c>
      <c r="E176" s="19">
        <v>2011</v>
      </c>
      <c r="F176" s="20">
        <v>0</v>
      </c>
      <c r="G176" s="20">
        <v>0</v>
      </c>
      <c r="H176" s="20">
        <v>0</v>
      </c>
      <c r="I17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6" s="51">
        <f>MAX(Y_2011[[#This Row],[sub index SO2]:[sub index PM10]])</f>
        <v>0</v>
      </c>
      <c r="M1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6" s="28"/>
    </row>
    <row r="177" spans="3:14" x14ac:dyDescent="0.25">
      <c r="C177" s="67" t="s">
        <v>263</v>
      </c>
      <c r="D177" s="17" t="s">
        <v>275</v>
      </c>
      <c r="E177" s="17">
        <v>2011</v>
      </c>
      <c r="F177" s="18">
        <v>0</v>
      </c>
      <c r="G177" s="18">
        <v>0</v>
      </c>
      <c r="H177" s="18">
        <v>0</v>
      </c>
      <c r="I17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7" s="50">
        <f>MAX(Y_2011[[#This Row],[sub index SO2]:[sub index PM10]])</f>
        <v>0</v>
      </c>
      <c r="M1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7" s="28"/>
    </row>
    <row r="178" spans="3:14" x14ac:dyDescent="0.25">
      <c r="C178" s="68" t="s">
        <v>263</v>
      </c>
      <c r="D178" s="19" t="s">
        <v>276</v>
      </c>
      <c r="E178" s="19">
        <v>2011</v>
      </c>
      <c r="F178" s="20">
        <v>0</v>
      </c>
      <c r="G178" s="20">
        <v>0</v>
      </c>
      <c r="H178" s="20">
        <v>0</v>
      </c>
      <c r="I17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7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7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78" s="51">
        <f>MAX(Y_2011[[#This Row],[sub index SO2]:[sub index PM10]])</f>
        <v>0</v>
      </c>
      <c r="M1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78" s="28"/>
    </row>
    <row r="179" spans="3:14" x14ac:dyDescent="0.25">
      <c r="C179" s="67" t="s">
        <v>263</v>
      </c>
      <c r="D179" s="17" t="s">
        <v>277</v>
      </c>
      <c r="E179" s="17">
        <v>2011</v>
      </c>
      <c r="F179" s="18">
        <v>3</v>
      </c>
      <c r="G179" s="18">
        <v>22</v>
      </c>
      <c r="H179" s="18">
        <v>58</v>
      </c>
      <c r="I17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3.75</v>
      </c>
      <c r="J17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7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72.358974358974365</v>
      </c>
      <c r="L179" s="50">
        <f>MAX(Y_2011[[#This Row],[sub index SO2]:[sub index PM10]])</f>
        <v>72.358974358974365</v>
      </c>
      <c r="M1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79" s="28"/>
    </row>
    <row r="180" spans="3:14" x14ac:dyDescent="0.25">
      <c r="C180" s="68" t="s">
        <v>263</v>
      </c>
      <c r="D180" s="19" t="s">
        <v>278</v>
      </c>
      <c r="E180" s="19">
        <v>2011</v>
      </c>
      <c r="F180" s="20">
        <v>5</v>
      </c>
      <c r="G180" s="20">
        <v>11</v>
      </c>
      <c r="H180" s="20">
        <v>104</v>
      </c>
      <c r="I18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18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18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124</v>
      </c>
      <c r="L180" s="51">
        <f>MAX(Y_2011[[#This Row],[sub index SO2]:[sub index PM10]])</f>
        <v>124</v>
      </c>
      <c r="M1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80" s="28"/>
    </row>
    <row r="181" spans="3:14" x14ac:dyDescent="0.25">
      <c r="C181" s="67" t="s">
        <v>263</v>
      </c>
      <c r="D181" s="17" t="s">
        <v>279</v>
      </c>
      <c r="E181" s="17">
        <v>2011</v>
      </c>
      <c r="F181" s="18">
        <v>4</v>
      </c>
      <c r="G181" s="18">
        <v>14</v>
      </c>
      <c r="H181" s="18">
        <v>52</v>
      </c>
      <c r="I18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18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18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64.820512820512818</v>
      </c>
      <c r="L181" s="50">
        <f>MAX(Y_2011[[#This Row],[sub index SO2]:[sub index PM10]])</f>
        <v>64.820512820512818</v>
      </c>
      <c r="M1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81" s="28"/>
    </row>
    <row r="182" spans="3:14" x14ac:dyDescent="0.25">
      <c r="C182" s="68" t="s">
        <v>263</v>
      </c>
      <c r="D182" s="19" t="s">
        <v>280</v>
      </c>
      <c r="E182" s="19">
        <v>2011</v>
      </c>
      <c r="F182" s="20">
        <v>9</v>
      </c>
      <c r="G182" s="20">
        <v>20</v>
      </c>
      <c r="H182" s="20">
        <v>109</v>
      </c>
      <c r="I18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18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18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129</v>
      </c>
      <c r="L182" s="51">
        <f>MAX(Y_2011[[#This Row],[sub index SO2]:[sub index PM10]])</f>
        <v>129</v>
      </c>
      <c r="M1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82" s="28"/>
    </row>
    <row r="183" spans="3:14" x14ac:dyDescent="0.25">
      <c r="C183" s="67" t="s">
        <v>281</v>
      </c>
      <c r="D183" s="17" t="s">
        <v>281</v>
      </c>
      <c r="E183" s="17">
        <v>2011</v>
      </c>
      <c r="F183" s="18">
        <v>7</v>
      </c>
      <c r="G183" s="18">
        <v>16</v>
      </c>
      <c r="H183" s="18">
        <v>42</v>
      </c>
      <c r="I18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8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20</v>
      </c>
      <c r="K18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L183" s="50">
        <f>MAX(Y_2011[[#This Row],[sub index SO2]:[sub index PM10]])</f>
        <v>52.256410256410255</v>
      </c>
      <c r="M1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83" s="28"/>
    </row>
    <row r="184" spans="3:14" x14ac:dyDescent="0.25">
      <c r="C184" s="68" t="s">
        <v>281</v>
      </c>
      <c r="D184" s="19" t="s">
        <v>282</v>
      </c>
      <c r="E184" s="19">
        <v>2011</v>
      </c>
      <c r="F184" s="20">
        <v>0</v>
      </c>
      <c r="G184" s="20">
        <v>0</v>
      </c>
      <c r="H184" s="20">
        <v>0</v>
      </c>
      <c r="I18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8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8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84" s="51">
        <f>MAX(Y_2011[[#This Row],[sub index SO2]:[sub index PM10]])</f>
        <v>0</v>
      </c>
      <c r="M1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84" s="28"/>
    </row>
    <row r="185" spans="3:14" x14ac:dyDescent="0.25">
      <c r="C185" s="67" t="s">
        <v>283</v>
      </c>
      <c r="D185" s="17" t="s">
        <v>284</v>
      </c>
      <c r="E185" s="17">
        <v>2011</v>
      </c>
      <c r="F185" s="18">
        <v>14</v>
      </c>
      <c r="G185" s="18">
        <v>36</v>
      </c>
      <c r="H185" s="18">
        <v>210</v>
      </c>
      <c r="I18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J18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45</v>
      </c>
      <c r="K18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230</v>
      </c>
      <c r="L185" s="50">
        <f>MAX(Y_2011[[#This Row],[sub index SO2]:[sub index PM10]])</f>
        <v>230</v>
      </c>
      <c r="M1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85" s="28"/>
    </row>
    <row r="186" spans="3:14" x14ac:dyDescent="0.25">
      <c r="C186" s="68" t="s">
        <v>283</v>
      </c>
      <c r="D186" s="19" t="s">
        <v>286</v>
      </c>
      <c r="E186" s="19">
        <v>2011</v>
      </c>
      <c r="F186" s="20">
        <v>0</v>
      </c>
      <c r="G186" s="20">
        <v>0</v>
      </c>
      <c r="H186" s="20">
        <v>0</v>
      </c>
      <c r="I18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8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8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86" s="51">
        <f>MAX(Y_2011[[#This Row],[sub index SO2]:[sub index PM10]])</f>
        <v>0</v>
      </c>
      <c r="M1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86" s="28"/>
    </row>
    <row r="187" spans="3:14" x14ac:dyDescent="0.25">
      <c r="C187" s="67" t="s">
        <v>283</v>
      </c>
      <c r="D187" s="17" t="s">
        <v>287</v>
      </c>
      <c r="E187" s="17">
        <v>2011</v>
      </c>
      <c r="F187" s="18">
        <v>10</v>
      </c>
      <c r="G187" s="18">
        <v>22</v>
      </c>
      <c r="H187" s="18">
        <v>105</v>
      </c>
      <c r="I18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18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8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L187" s="50">
        <f>MAX(Y_2011[[#This Row],[sub index SO2]:[sub index PM10]])</f>
        <v>125</v>
      </c>
      <c r="M1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87" s="28"/>
    </row>
    <row r="188" spans="3:14" x14ac:dyDescent="0.25">
      <c r="C188" s="68" t="s">
        <v>283</v>
      </c>
      <c r="D188" s="19" t="s">
        <v>288</v>
      </c>
      <c r="E188" s="19">
        <v>2011</v>
      </c>
      <c r="F188" s="20">
        <v>9</v>
      </c>
      <c r="G188" s="20">
        <v>22</v>
      </c>
      <c r="H188" s="20">
        <v>105</v>
      </c>
      <c r="I18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18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8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125</v>
      </c>
      <c r="L188" s="51">
        <f>MAX(Y_2011[[#This Row],[sub index SO2]:[sub index PM10]])</f>
        <v>125</v>
      </c>
      <c r="M1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88" s="28"/>
    </row>
    <row r="189" spans="3:14" x14ac:dyDescent="0.25">
      <c r="C189" s="67" t="s">
        <v>283</v>
      </c>
      <c r="D189" s="17" t="s">
        <v>289</v>
      </c>
      <c r="E189" s="17">
        <v>2011</v>
      </c>
      <c r="F189" s="18">
        <v>0</v>
      </c>
      <c r="G189" s="18">
        <v>0</v>
      </c>
      <c r="H189" s="18">
        <v>0</v>
      </c>
      <c r="I18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8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8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89" s="50">
        <f>MAX(Y_2011[[#This Row],[sub index SO2]:[sub index PM10]])</f>
        <v>0</v>
      </c>
      <c r="M1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89" s="28"/>
    </row>
    <row r="190" spans="3:14" x14ac:dyDescent="0.25">
      <c r="C190" s="68" t="s">
        <v>283</v>
      </c>
      <c r="D190" s="19" t="s">
        <v>290</v>
      </c>
      <c r="E190" s="19">
        <v>2011</v>
      </c>
      <c r="F190" s="20">
        <v>9</v>
      </c>
      <c r="G190" s="20">
        <v>29</v>
      </c>
      <c r="H190" s="20">
        <v>166</v>
      </c>
      <c r="I19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19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19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186</v>
      </c>
      <c r="L190" s="51">
        <f>MAX(Y_2011[[#This Row],[sub index SO2]:[sub index PM10]])</f>
        <v>186</v>
      </c>
      <c r="M1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90" s="28"/>
    </row>
    <row r="191" spans="3:14" x14ac:dyDescent="0.25">
      <c r="C191" s="67" t="s">
        <v>283</v>
      </c>
      <c r="D191" s="17" t="s">
        <v>292</v>
      </c>
      <c r="E191" s="17">
        <v>2011</v>
      </c>
      <c r="F191" s="18">
        <v>0</v>
      </c>
      <c r="G191" s="18">
        <v>0</v>
      </c>
      <c r="H191" s="18">
        <v>0</v>
      </c>
      <c r="I19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9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9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91" s="50">
        <f>MAX(Y_2011[[#This Row],[sub index SO2]:[sub index PM10]])</f>
        <v>0</v>
      </c>
      <c r="M1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91" s="28"/>
    </row>
    <row r="192" spans="3:14" x14ac:dyDescent="0.25">
      <c r="C192" s="68" t="s">
        <v>283</v>
      </c>
      <c r="D192" s="19" t="s">
        <v>293</v>
      </c>
      <c r="E192" s="19">
        <v>2011</v>
      </c>
      <c r="F192" s="20">
        <v>12</v>
      </c>
      <c r="G192" s="20">
        <v>26</v>
      </c>
      <c r="H192" s="20">
        <v>142</v>
      </c>
      <c r="I19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19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19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162</v>
      </c>
      <c r="L192" s="51">
        <f>MAX(Y_2011[[#This Row],[sub index SO2]:[sub index PM10]])</f>
        <v>162</v>
      </c>
      <c r="M1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92" s="28"/>
    </row>
    <row r="193" spans="3:14" x14ac:dyDescent="0.25">
      <c r="C193" s="67" t="s">
        <v>283</v>
      </c>
      <c r="D193" s="17" t="s">
        <v>294</v>
      </c>
      <c r="E193" s="17">
        <v>2011</v>
      </c>
      <c r="F193" s="18">
        <v>11</v>
      </c>
      <c r="G193" s="18">
        <v>31</v>
      </c>
      <c r="H193" s="18">
        <v>237</v>
      </c>
      <c r="I19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19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K19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257</v>
      </c>
      <c r="L193" s="50">
        <f>MAX(Y_2011[[#This Row],[sub index SO2]:[sub index PM10]])</f>
        <v>257</v>
      </c>
      <c r="M1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93" s="28"/>
    </row>
    <row r="194" spans="3:14" x14ac:dyDescent="0.25">
      <c r="C194" s="68" t="s">
        <v>283</v>
      </c>
      <c r="D194" s="19" t="s">
        <v>296</v>
      </c>
      <c r="E194" s="19">
        <v>2011</v>
      </c>
      <c r="F194" s="20">
        <v>11</v>
      </c>
      <c r="G194" s="20">
        <v>28</v>
      </c>
      <c r="H194" s="20">
        <v>221</v>
      </c>
      <c r="I19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19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K19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241</v>
      </c>
      <c r="L194" s="51">
        <f>MAX(Y_2011[[#This Row],[sub index SO2]:[sub index PM10]])</f>
        <v>241</v>
      </c>
      <c r="M1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94" s="28"/>
    </row>
    <row r="195" spans="3:14" x14ac:dyDescent="0.25">
      <c r="C195" s="67" t="s">
        <v>283</v>
      </c>
      <c r="D195" s="17" t="s">
        <v>298</v>
      </c>
      <c r="E195" s="17">
        <v>2011</v>
      </c>
      <c r="F195" s="18">
        <v>7</v>
      </c>
      <c r="G195" s="18">
        <v>17</v>
      </c>
      <c r="H195" s="18">
        <v>76</v>
      </c>
      <c r="I19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9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21.25</v>
      </c>
      <c r="K19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L195" s="50">
        <f>MAX(Y_2011[[#This Row],[sub index SO2]:[sub index PM10]])</f>
        <v>94.974358974358978</v>
      </c>
      <c r="M1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95" s="28"/>
    </row>
    <row r="196" spans="3:14" x14ac:dyDescent="0.25">
      <c r="C196" s="68" t="s">
        <v>283</v>
      </c>
      <c r="D196" s="19" t="s">
        <v>299</v>
      </c>
      <c r="E196" s="19">
        <v>2011</v>
      </c>
      <c r="F196" s="20">
        <v>7</v>
      </c>
      <c r="G196" s="20">
        <v>14</v>
      </c>
      <c r="H196" s="20">
        <v>69</v>
      </c>
      <c r="I19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19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17.5</v>
      </c>
      <c r="K19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86.179487179487182</v>
      </c>
      <c r="L196" s="51">
        <f>MAX(Y_2011[[#This Row],[sub index SO2]:[sub index PM10]])</f>
        <v>86.179487179487182</v>
      </c>
      <c r="M1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96" s="28"/>
    </row>
    <row r="197" spans="3:14" x14ac:dyDescent="0.25">
      <c r="C197" s="67" t="s">
        <v>283</v>
      </c>
      <c r="D197" s="17" t="s">
        <v>301</v>
      </c>
      <c r="E197" s="17">
        <v>2011</v>
      </c>
      <c r="F197" s="18">
        <v>8</v>
      </c>
      <c r="G197" s="18">
        <v>19</v>
      </c>
      <c r="H197" s="18">
        <v>97</v>
      </c>
      <c r="I19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19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K19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117</v>
      </c>
      <c r="L197" s="50">
        <f>MAX(Y_2011[[#This Row],[sub index SO2]:[sub index PM10]])</f>
        <v>117</v>
      </c>
      <c r="M1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97" s="28"/>
    </row>
    <row r="198" spans="3:14" x14ac:dyDescent="0.25">
      <c r="C198" s="68" t="s">
        <v>283</v>
      </c>
      <c r="D198" s="19" t="s">
        <v>303</v>
      </c>
      <c r="E198" s="19">
        <v>2011</v>
      </c>
      <c r="F198" s="20">
        <v>0</v>
      </c>
      <c r="G198" s="20">
        <v>0</v>
      </c>
      <c r="H198" s="20">
        <v>0</v>
      </c>
      <c r="I19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19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19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198" s="51">
        <f>MAX(Y_2011[[#This Row],[sub index SO2]:[sub index PM10]])</f>
        <v>0</v>
      </c>
      <c r="M1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98" s="28"/>
    </row>
    <row r="199" spans="3:14" x14ac:dyDescent="0.25">
      <c r="C199" s="67" t="s">
        <v>304</v>
      </c>
      <c r="D199" s="17" t="s">
        <v>305</v>
      </c>
      <c r="E199" s="17">
        <v>2011</v>
      </c>
      <c r="F199" s="18">
        <v>12</v>
      </c>
      <c r="G199" s="18">
        <v>22</v>
      </c>
      <c r="H199" s="18">
        <v>214</v>
      </c>
      <c r="I19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19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19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234</v>
      </c>
      <c r="L199" s="50">
        <f>MAX(Y_2011[[#This Row],[sub index SO2]:[sub index PM10]])</f>
        <v>234</v>
      </c>
      <c r="M1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99" s="28"/>
    </row>
    <row r="200" spans="3:14" x14ac:dyDescent="0.25">
      <c r="C200" s="68" t="s">
        <v>304</v>
      </c>
      <c r="D200" s="19" t="s">
        <v>306</v>
      </c>
      <c r="E200" s="19">
        <v>2011</v>
      </c>
      <c r="F200" s="20">
        <v>7</v>
      </c>
      <c r="G200" s="20">
        <v>42</v>
      </c>
      <c r="H200" s="20">
        <v>147</v>
      </c>
      <c r="I20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20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K20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167</v>
      </c>
      <c r="L200" s="51">
        <f>MAX(Y_2011[[#This Row],[sub index SO2]:[sub index PM10]])</f>
        <v>167</v>
      </c>
      <c r="M2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00" s="28"/>
    </row>
    <row r="201" spans="3:14" x14ac:dyDescent="0.25">
      <c r="C201" s="67" t="s">
        <v>304</v>
      </c>
      <c r="D201" s="17" t="s">
        <v>308</v>
      </c>
      <c r="E201" s="17">
        <v>2011</v>
      </c>
      <c r="F201" s="18">
        <v>5</v>
      </c>
      <c r="G201" s="18">
        <v>23</v>
      </c>
      <c r="H201" s="18">
        <v>168</v>
      </c>
      <c r="I20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20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K20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188</v>
      </c>
      <c r="L201" s="50">
        <f>MAX(Y_2011[[#This Row],[sub index SO2]:[sub index PM10]])</f>
        <v>188</v>
      </c>
      <c r="M2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01" s="28"/>
    </row>
    <row r="202" spans="3:14" x14ac:dyDescent="0.25">
      <c r="C202" s="68" t="s">
        <v>304</v>
      </c>
      <c r="D202" s="19" t="s">
        <v>310</v>
      </c>
      <c r="E202" s="19">
        <v>2011</v>
      </c>
      <c r="F202" s="20">
        <v>7</v>
      </c>
      <c r="G202" s="20">
        <v>31</v>
      </c>
      <c r="H202" s="20">
        <v>139</v>
      </c>
      <c r="I20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20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38.75</v>
      </c>
      <c r="K20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159</v>
      </c>
      <c r="L202" s="51">
        <f>MAX(Y_2011[[#This Row],[sub index SO2]:[sub index PM10]])</f>
        <v>159</v>
      </c>
      <c r="M2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02" s="28"/>
    </row>
    <row r="203" spans="3:14" x14ac:dyDescent="0.25">
      <c r="C203" s="67" t="s">
        <v>304</v>
      </c>
      <c r="D203" s="17" t="s">
        <v>312</v>
      </c>
      <c r="E203" s="17">
        <v>2011</v>
      </c>
      <c r="F203" s="18">
        <v>6</v>
      </c>
      <c r="G203" s="18">
        <v>32</v>
      </c>
      <c r="H203" s="18">
        <v>171</v>
      </c>
      <c r="I20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0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40</v>
      </c>
      <c r="K20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191</v>
      </c>
      <c r="L203" s="50">
        <f>MAX(Y_2011[[#This Row],[sub index SO2]:[sub index PM10]])</f>
        <v>191</v>
      </c>
      <c r="M2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03" s="28"/>
    </row>
    <row r="204" spans="3:14" x14ac:dyDescent="0.25">
      <c r="C204" s="68" t="s">
        <v>314</v>
      </c>
      <c r="D204" s="19" t="s">
        <v>315</v>
      </c>
      <c r="E204" s="19">
        <v>2011</v>
      </c>
      <c r="F204" s="20">
        <v>0</v>
      </c>
      <c r="G204" s="20">
        <v>0</v>
      </c>
      <c r="H204" s="20">
        <v>0</v>
      </c>
      <c r="I20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0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0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04" s="51">
        <f>MAX(Y_2011[[#This Row],[sub index SO2]:[sub index PM10]])</f>
        <v>0</v>
      </c>
      <c r="M2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04" s="28"/>
    </row>
    <row r="205" spans="3:14" x14ac:dyDescent="0.25">
      <c r="C205" s="67" t="s">
        <v>316</v>
      </c>
      <c r="D205" s="17" t="s">
        <v>317</v>
      </c>
      <c r="E205" s="17">
        <v>2011</v>
      </c>
      <c r="F205" s="18">
        <v>12</v>
      </c>
      <c r="G205" s="18">
        <v>19</v>
      </c>
      <c r="H205" s="18">
        <v>65</v>
      </c>
      <c r="I20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20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23.75</v>
      </c>
      <c r="K20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L205" s="50">
        <f>MAX(Y_2011[[#This Row],[sub index SO2]:[sub index PM10]])</f>
        <v>81.15384615384616</v>
      </c>
      <c r="M2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05" s="28"/>
    </row>
    <row r="206" spans="3:14" x14ac:dyDescent="0.25">
      <c r="C206" s="68" t="s">
        <v>316</v>
      </c>
      <c r="D206" s="19" t="s">
        <v>319</v>
      </c>
      <c r="E206" s="19">
        <v>2011</v>
      </c>
      <c r="F206" s="20">
        <v>4</v>
      </c>
      <c r="G206" s="20">
        <v>33</v>
      </c>
      <c r="H206" s="20">
        <v>86</v>
      </c>
      <c r="I20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20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K20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L206" s="51">
        <f>MAX(Y_2011[[#This Row],[sub index SO2]:[sub index PM10]])</f>
        <v>106</v>
      </c>
      <c r="M2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06" s="28"/>
    </row>
    <row r="207" spans="3:14" x14ac:dyDescent="0.25">
      <c r="C207" s="67" t="s">
        <v>316</v>
      </c>
      <c r="D207" s="17" t="s">
        <v>320</v>
      </c>
      <c r="E207" s="17">
        <v>2011</v>
      </c>
      <c r="F207" s="18">
        <v>0</v>
      </c>
      <c r="G207" s="18">
        <v>0</v>
      </c>
      <c r="H207" s="18">
        <v>0</v>
      </c>
      <c r="I20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0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0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07" s="50">
        <f>MAX(Y_2011[[#This Row],[sub index SO2]:[sub index PM10]])</f>
        <v>0</v>
      </c>
      <c r="M2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07" s="28"/>
    </row>
    <row r="208" spans="3:14" x14ac:dyDescent="0.25">
      <c r="C208" s="68" t="s">
        <v>316</v>
      </c>
      <c r="D208" s="19" t="s">
        <v>321</v>
      </c>
      <c r="E208" s="19">
        <v>2011</v>
      </c>
      <c r="F208" s="20">
        <v>11</v>
      </c>
      <c r="G208" s="20">
        <v>24</v>
      </c>
      <c r="H208" s="20">
        <v>45</v>
      </c>
      <c r="I20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13.75</v>
      </c>
      <c r="J20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0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56.025641025641022</v>
      </c>
      <c r="L208" s="51">
        <f>MAX(Y_2011[[#This Row],[sub index SO2]:[sub index PM10]])</f>
        <v>56.025641025641022</v>
      </c>
      <c r="M2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08" s="28"/>
    </row>
    <row r="209" spans="3:14" x14ac:dyDescent="0.25">
      <c r="C209" s="67" t="s">
        <v>316</v>
      </c>
      <c r="D209" s="17" t="s">
        <v>322</v>
      </c>
      <c r="E209" s="17">
        <v>2011</v>
      </c>
      <c r="F209" s="18">
        <v>0</v>
      </c>
      <c r="G209" s="18">
        <v>0</v>
      </c>
      <c r="H209" s="18">
        <v>0</v>
      </c>
      <c r="I20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0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0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09" s="50">
        <f>MAX(Y_2011[[#This Row],[sub index SO2]:[sub index PM10]])</f>
        <v>0</v>
      </c>
      <c r="M2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09" s="28"/>
    </row>
    <row r="210" spans="3:14" x14ac:dyDescent="0.25">
      <c r="C210" s="68" t="s">
        <v>316</v>
      </c>
      <c r="D210" s="19" t="s">
        <v>323</v>
      </c>
      <c r="E210" s="19">
        <v>2011</v>
      </c>
      <c r="F210" s="20">
        <v>8</v>
      </c>
      <c r="G210" s="20">
        <v>21</v>
      </c>
      <c r="H210" s="20">
        <v>65</v>
      </c>
      <c r="I21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21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26.25</v>
      </c>
      <c r="K21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L210" s="51">
        <f>MAX(Y_2011[[#This Row],[sub index SO2]:[sub index PM10]])</f>
        <v>81.15384615384616</v>
      </c>
      <c r="M2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10" s="28"/>
    </row>
    <row r="211" spans="3:14" x14ac:dyDescent="0.25">
      <c r="C211" s="67" t="s">
        <v>316</v>
      </c>
      <c r="D211" s="17" t="s">
        <v>324</v>
      </c>
      <c r="E211" s="17">
        <v>2011</v>
      </c>
      <c r="F211" s="18">
        <v>0</v>
      </c>
      <c r="G211" s="18">
        <v>0</v>
      </c>
      <c r="H211" s="18">
        <v>0</v>
      </c>
      <c r="I21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1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1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11" s="50">
        <f>MAX(Y_2011[[#This Row],[sub index SO2]:[sub index PM10]])</f>
        <v>0</v>
      </c>
      <c r="M2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11" s="28"/>
    </row>
    <row r="212" spans="3:14" x14ac:dyDescent="0.25">
      <c r="C212" s="68" t="s">
        <v>316</v>
      </c>
      <c r="D212" s="19" t="s">
        <v>325</v>
      </c>
      <c r="E212" s="19">
        <v>2011</v>
      </c>
      <c r="F212" s="20">
        <v>10</v>
      </c>
      <c r="G212" s="20">
        <v>15</v>
      </c>
      <c r="H212" s="20">
        <v>130</v>
      </c>
      <c r="I21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21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18.75</v>
      </c>
      <c r="K21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150</v>
      </c>
      <c r="L212" s="51">
        <f>MAX(Y_2011[[#This Row],[sub index SO2]:[sub index PM10]])</f>
        <v>150</v>
      </c>
      <c r="M2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12" s="28"/>
    </row>
    <row r="213" spans="3:14" x14ac:dyDescent="0.25">
      <c r="C213" s="67" t="s">
        <v>327</v>
      </c>
      <c r="D213" s="17" t="s">
        <v>328</v>
      </c>
      <c r="E213" s="17">
        <v>2011</v>
      </c>
      <c r="F213" s="18">
        <v>0</v>
      </c>
      <c r="G213" s="18">
        <v>0</v>
      </c>
      <c r="H213" s="18">
        <v>0</v>
      </c>
      <c r="I21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1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1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13" s="50">
        <f>MAX(Y_2011[[#This Row],[sub index SO2]:[sub index PM10]])</f>
        <v>0</v>
      </c>
      <c r="M2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13" s="28"/>
    </row>
    <row r="214" spans="3:14" x14ac:dyDescent="0.25">
      <c r="C214" s="68" t="s">
        <v>327</v>
      </c>
      <c r="D214" s="19" t="s">
        <v>330</v>
      </c>
      <c r="E214" s="19">
        <v>2011</v>
      </c>
      <c r="F214" s="20">
        <v>5</v>
      </c>
      <c r="G214" s="20">
        <v>29</v>
      </c>
      <c r="H214" s="20">
        <v>86</v>
      </c>
      <c r="I21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21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21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106</v>
      </c>
      <c r="L214" s="51">
        <f>MAX(Y_2011[[#This Row],[sub index SO2]:[sub index PM10]])</f>
        <v>106</v>
      </c>
      <c r="M2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14" s="28"/>
    </row>
    <row r="215" spans="3:14" x14ac:dyDescent="0.25">
      <c r="C215" s="67" t="s">
        <v>327</v>
      </c>
      <c r="D215" s="17" t="s">
        <v>331</v>
      </c>
      <c r="E215" s="17">
        <v>2011</v>
      </c>
      <c r="F215" s="18">
        <v>0</v>
      </c>
      <c r="G215" s="18">
        <v>0</v>
      </c>
      <c r="H215" s="18">
        <v>0</v>
      </c>
      <c r="I21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1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1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15" s="50">
        <f>MAX(Y_2011[[#This Row],[sub index SO2]:[sub index PM10]])</f>
        <v>0</v>
      </c>
      <c r="M2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15" s="28"/>
    </row>
    <row r="216" spans="3:14" x14ac:dyDescent="0.25">
      <c r="C216" s="68" t="s">
        <v>327</v>
      </c>
      <c r="D216" s="19" t="s">
        <v>332</v>
      </c>
      <c r="E216" s="19">
        <v>2011</v>
      </c>
      <c r="F216" s="20">
        <v>4</v>
      </c>
      <c r="G216" s="20">
        <v>9</v>
      </c>
      <c r="H216" s="20">
        <v>81</v>
      </c>
      <c r="I21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21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11.25</v>
      </c>
      <c r="K21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101</v>
      </c>
      <c r="L216" s="51">
        <f>MAX(Y_2011[[#This Row],[sub index SO2]:[sub index PM10]])</f>
        <v>101</v>
      </c>
      <c r="M2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16" s="28"/>
    </row>
    <row r="217" spans="3:14" x14ac:dyDescent="0.25">
      <c r="C217" s="67" t="s">
        <v>327</v>
      </c>
      <c r="D217" s="17" t="s">
        <v>334</v>
      </c>
      <c r="E217" s="17">
        <v>2011</v>
      </c>
      <c r="F217" s="18">
        <v>0</v>
      </c>
      <c r="G217" s="18">
        <v>0</v>
      </c>
      <c r="H217" s="18">
        <v>0</v>
      </c>
      <c r="I21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1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1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17" s="50">
        <f>MAX(Y_2011[[#This Row],[sub index SO2]:[sub index PM10]])</f>
        <v>0</v>
      </c>
      <c r="M2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17" s="28"/>
    </row>
    <row r="218" spans="3:14" x14ac:dyDescent="0.25">
      <c r="C218" s="68" t="s">
        <v>327</v>
      </c>
      <c r="D218" s="19" t="s">
        <v>335</v>
      </c>
      <c r="E218" s="19">
        <v>2011</v>
      </c>
      <c r="F218" s="20">
        <v>4</v>
      </c>
      <c r="G218" s="20">
        <v>18</v>
      </c>
      <c r="H218" s="20">
        <v>75</v>
      </c>
      <c r="I21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5</v>
      </c>
      <c r="J21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22.5</v>
      </c>
      <c r="K21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93.717948717948715</v>
      </c>
      <c r="L218" s="51">
        <f>MAX(Y_2011[[#This Row],[sub index SO2]:[sub index PM10]])</f>
        <v>93.717948717948715</v>
      </c>
      <c r="M2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18" s="28"/>
    </row>
    <row r="219" spans="3:14" x14ac:dyDescent="0.25">
      <c r="C219" s="67" t="s">
        <v>327</v>
      </c>
      <c r="D219" s="17" t="s">
        <v>336</v>
      </c>
      <c r="E219" s="17">
        <v>2011</v>
      </c>
      <c r="F219" s="18">
        <v>0</v>
      </c>
      <c r="G219" s="18">
        <v>0</v>
      </c>
      <c r="H219" s="18">
        <v>0</v>
      </c>
      <c r="I21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1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1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19" s="50">
        <f>MAX(Y_2011[[#This Row],[sub index SO2]:[sub index PM10]])</f>
        <v>0</v>
      </c>
      <c r="M2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19" s="28"/>
    </row>
    <row r="220" spans="3:14" x14ac:dyDescent="0.25">
      <c r="C220" s="68" t="s">
        <v>327</v>
      </c>
      <c r="D220" s="19" t="s">
        <v>337</v>
      </c>
      <c r="E220" s="19">
        <v>2011</v>
      </c>
      <c r="F220" s="20">
        <v>6</v>
      </c>
      <c r="G220" s="20">
        <v>22</v>
      </c>
      <c r="H220" s="20">
        <v>76</v>
      </c>
      <c r="I22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2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22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94.974358974358978</v>
      </c>
      <c r="L220" s="51">
        <f>MAX(Y_2011[[#This Row],[sub index SO2]:[sub index PM10]])</f>
        <v>94.974358974358978</v>
      </c>
      <c r="M2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20" s="28"/>
    </row>
    <row r="221" spans="3:14" x14ac:dyDescent="0.25">
      <c r="C221" s="67" t="s">
        <v>327</v>
      </c>
      <c r="D221" s="17" t="s">
        <v>338</v>
      </c>
      <c r="E221" s="17">
        <v>2011</v>
      </c>
      <c r="F221" s="18">
        <v>0</v>
      </c>
      <c r="G221" s="18">
        <v>0</v>
      </c>
      <c r="H221" s="18">
        <v>0</v>
      </c>
      <c r="I22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2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2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21" s="50">
        <f>MAX(Y_2011[[#This Row],[sub index SO2]:[sub index PM10]])</f>
        <v>0</v>
      </c>
      <c r="M2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21" s="28"/>
    </row>
    <row r="222" spans="3:14" x14ac:dyDescent="0.25">
      <c r="C222" s="68" t="s">
        <v>327</v>
      </c>
      <c r="D222" s="19" t="s">
        <v>339</v>
      </c>
      <c r="E222" s="19">
        <v>2011</v>
      </c>
      <c r="F222" s="20">
        <v>6</v>
      </c>
      <c r="G222" s="20">
        <v>11</v>
      </c>
      <c r="H222" s="20">
        <v>65</v>
      </c>
      <c r="I22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2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22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81.15384615384616</v>
      </c>
      <c r="L222" s="51">
        <f>MAX(Y_2011[[#This Row],[sub index SO2]:[sub index PM10]])</f>
        <v>81.15384615384616</v>
      </c>
      <c r="M2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22" s="28"/>
    </row>
    <row r="223" spans="3:14" x14ac:dyDescent="0.25">
      <c r="C223" s="67" t="s">
        <v>327</v>
      </c>
      <c r="D223" s="17" t="s">
        <v>340</v>
      </c>
      <c r="E223" s="17">
        <v>2011</v>
      </c>
      <c r="F223" s="18">
        <v>0</v>
      </c>
      <c r="G223" s="18">
        <v>0</v>
      </c>
      <c r="H223" s="18">
        <v>0</v>
      </c>
      <c r="I22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2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2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23" s="50">
        <f>MAX(Y_2011[[#This Row],[sub index SO2]:[sub index PM10]])</f>
        <v>0</v>
      </c>
      <c r="M2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23" s="28"/>
    </row>
    <row r="224" spans="3:14" x14ac:dyDescent="0.25">
      <c r="C224" s="68" t="s">
        <v>327</v>
      </c>
      <c r="D224" s="19" t="s">
        <v>341</v>
      </c>
      <c r="E224" s="19">
        <v>2011</v>
      </c>
      <c r="F224" s="20">
        <v>6</v>
      </c>
      <c r="G224" s="20">
        <v>11</v>
      </c>
      <c r="H224" s="20">
        <v>61</v>
      </c>
      <c r="I22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2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22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76.128205128205124</v>
      </c>
      <c r="L224" s="51">
        <f>MAX(Y_2011[[#This Row],[sub index SO2]:[sub index PM10]])</f>
        <v>76.128205128205124</v>
      </c>
      <c r="M2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24" s="28"/>
    </row>
    <row r="225" spans="3:14" x14ac:dyDescent="0.25">
      <c r="C225" s="67" t="s">
        <v>343</v>
      </c>
      <c r="D225" s="17" t="s">
        <v>344</v>
      </c>
      <c r="E225" s="17">
        <v>2011</v>
      </c>
      <c r="F225" s="18">
        <v>0</v>
      </c>
      <c r="G225" s="18">
        <v>0</v>
      </c>
      <c r="H225" s="18">
        <v>0</v>
      </c>
      <c r="I22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0</v>
      </c>
      <c r="J22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0</v>
      </c>
      <c r="K22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0</v>
      </c>
      <c r="L225" s="50">
        <f>MAX(Y_2011[[#This Row],[sub index SO2]:[sub index PM10]])</f>
        <v>0</v>
      </c>
      <c r="M2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25" s="28"/>
    </row>
    <row r="226" spans="3:14" x14ac:dyDescent="0.25">
      <c r="C226" s="68" t="s">
        <v>345</v>
      </c>
      <c r="D226" s="19" t="s">
        <v>346</v>
      </c>
      <c r="E226" s="19">
        <v>2011</v>
      </c>
      <c r="F226" s="20">
        <v>5</v>
      </c>
      <c r="G226" s="20">
        <v>22</v>
      </c>
      <c r="H226" s="20">
        <v>165</v>
      </c>
      <c r="I22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22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22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185</v>
      </c>
      <c r="L226" s="51">
        <f>MAX(Y_2011[[#This Row],[sub index SO2]:[sub index PM10]])</f>
        <v>185</v>
      </c>
      <c r="M2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26" s="28"/>
    </row>
    <row r="227" spans="3:14" x14ac:dyDescent="0.25">
      <c r="C227" s="67" t="s">
        <v>345</v>
      </c>
      <c r="D227" s="17" t="s">
        <v>348</v>
      </c>
      <c r="E227" s="17">
        <v>2011</v>
      </c>
      <c r="F227" s="18">
        <v>6</v>
      </c>
      <c r="G227" s="18">
        <v>23</v>
      </c>
      <c r="H227" s="18">
        <v>260</v>
      </c>
      <c r="I22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2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K22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280</v>
      </c>
      <c r="L227" s="50">
        <f>MAX(Y_2011[[#This Row],[sub index SO2]:[sub index PM10]])</f>
        <v>280</v>
      </c>
      <c r="M2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27" s="28"/>
    </row>
    <row r="228" spans="3:14" x14ac:dyDescent="0.25">
      <c r="C228" s="68" t="s">
        <v>345</v>
      </c>
      <c r="D228" s="19" t="s">
        <v>350</v>
      </c>
      <c r="E228" s="19">
        <v>2011</v>
      </c>
      <c r="F228" s="20">
        <v>16</v>
      </c>
      <c r="G228" s="20">
        <v>26</v>
      </c>
      <c r="H228" s="20">
        <v>140</v>
      </c>
      <c r="I22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20</v>
      </c>
      <c r="J22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32.5</v>
      </c>
      <c r="K22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160</v>
      </c>
      <c r="L228" s="51">
        <f>MAX(Y_2011[[#This Row],[sub index SO2]:[sub index PM10]])</f>
        <v>160</v>
      </c>
      <c r="M2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28" s="28"/>
    </row>
    <row r="229" spans="3:14" x14ac:dyDescent="0.25">
      <c r="C229" s="67" t="s">
        <v>345</v>
      </c>
      <c r="D229" s="17" t="s">
        <v>352</v>
      </c>
      <c r="E229" s="17">
        <v>2011</v>
      </c>
      <c r="F229" s="18">
        <v>14</v>
      </c>
      <c r="G229" s="18">
        <v>56</v>
      </c>
      <c r="H229" s="18">
        <v>218</v>
      </c>
      <c r="I22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J22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69.84615384615384</v>
      </c>
      <c r="K22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238</v>
      </c>
      <c r="L229" s="50">
        <f>MAX(Y_2011[[#This Row],[sub index SO2]:[sub index PM10]])</f>
        <v>238</v>
      </c>
      <c r="M2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29" s="28"/>
    </row>
    <row r="230" spans="3:14" x14ac:dyDescent="0.25">
      <c r="C230" s="68" t="s">
        <v>345</v>
      </c>
      <c r="D230" s="19" t="s">
        <v>355</v>
      </c>
      <c r="E230" s="19">
        <v>2011</v>
      </c>
      <c r="F230" s="20">
        <v>12</v>
      </c>
      <c r="G230" s="20">
        <v>39</v>
      </c>
      <c r="H230" s="20">
        <v>271</v>
      </c>
      <c r="I23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23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K23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291</v>
      </c>
      <c r="L230" s="51">
        <f>MAX(Y_2011[[#This Row],[sub index SO2]:[sub index PM10]])</f>
        <v>291</v>
      </c>
      <c r="M2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30" s="28"/>
    </row>
    <row r="231" spans="3:14" x14ac:dyDescent="0.25">
      <c r="C231" s="67" t="s">
        <v>345</v>
      </c>
      <c r="D231" s="17" t="s">
        <v>358</v>
      </c>
      <c r="E231" s="17">
        <v>2011</v>
      </c>
      <c r="F231" s="18">
        <v>14</v>
      </c>
      <c r="G231" s="18">
        <v>22</v>
      </c>
      <c r="H231" s="18">
        <v>89</v>
      </c>
      <c r="I23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17.5</v>
      </c>
      <c r="J23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23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109</v>
      </c>
      <c r="L231" s="50">
        <f>MAX(Y_2011[[#This Row],[sub index SO2]:[sub index PM10]])</f>
        <v>109</v>
      </c>
      <c r="M2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31" s="28"/>
    </row>
    <row r="232" spans="3:14" x14ac:dyDescent="0.25">
      <c r="C232" s="68" t="s">
        <v>345</v>
      </c>
      <c r="D232" s="19" t="s">
        <v>359</v>
      </c>
      <c r="E232" s="19">
        <v>2011</v>
      </c>
      <c r="F232" s="20">
        <v>31</v>
      </c>
      <c r="G232" s="20">
        <v>39</v>
      </c>
      <c r="H232" s="20">
        <v>231</v>
      </c>
      <c r="I23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38.75</v>
      </c>
      <c r="J23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48.75</v>
      </c>
      <c r="K23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251</v>
      </c>
      <c r="L232" s="51">
        <f>MAX(Y_2011[[#This Row],[sub index SO2]:[sub index PM10]])</f>
        <v>251</v>
      </c>
      <c r="M2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32" s="28"/>
    </row>
    <row r="233" spans="3:14" x14ac:dyDescent="0.25">
      <c r="C233" s="67" t="s">
        <v>345</v>
      </c>
      <c r="D233" s="17" t="s">
        <v>361</v>
      </c>
      <c r="E233" s="17">
        <v>2011</v>
      </c>
      <c r="F233" s="18">
        <v>22</v>
      </c>
      <c r="G233" s="18">
        <v>42</v>
      </c>
      <c r="H233" s="18">
        <v>67</v>
      </c>
      <c r="I23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J23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52.256410256410255</v>
      </c>
      <c r="K23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83.666666666666657</v>
      </c>
      <c r="L233" s="50">
        <f>MAX(Y_2011[[#This Row],[sub index SO2]:[sub index PM10]])</f>
        <v>83.666666666666657</v>
      </c>
      <c r="M2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33" s="28"/>
    </row>
    <row r="234" spans="3:14" x14ac:dyDescent="0.25">
      <c r="C234" s="68" t="s">
        <v>345</v>
      </c>
      <c r="D234" s="19" t="s">
        <v>362</v>
      </c>
      <c r="E234" s="19">
        <v>2011</v>
      </c>
      <c r="F234" s="20">
        <v>8</v>
      </c>
      <c r="G234" s="20">
        <v>24</v>
      </c>
      <c r="H234" s="20">
        <v>118</v>
      </c>
      <c r="I23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23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3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138</v>
      </c>
      <c r="L234" s="51">
        <f>MAX(Y_2011[[#This Row],[sub index SO2]:[sub index PM10]])</f>
        <v>138</v>
      </c>
      <c r="M2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34" s="28"/>
    </row>
    <row r="235" spans="3:14" x14ac:dyDescent="0.25">
      <c r="C235" s="67" t="s">
        <v>345</v>
      </c>
      <c r="D235" s="17" t="s">
        <v>363</v>
      </c>
      <c r="E235" s="17">
        <v>2011</v>
      </c>
      <c r="F235" s="18">
        <v>8</v>
      </c>
      <c r="G235" s="18">
        <v>33</v>
      </c>
      <c r="H235" s="18">
        <v>184</v>
      </c>
      <c r="I23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23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K23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204</v>
      </c>
      <c r="L235" s="50">
        <f>MAX(Y_2011[[#This Row],[sub index SO2]:[sub index PM10]])</f>
        <v>204</v>
      </c>
      <c r="M2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35" s="28"/>
    </row>
    <row r="236" spans="3:14" x14ac:dyDescent="0.25">
      <c r="C236" s="68" t="s">
        <v>345</v>
      </c>
      <c r="D236" s="19" t="s">
        <v>364</v>
      </c>
      <c r="E236" s="19">
        <v>2011</v>
      </c>
      <c r="F236" s="20">
        <v>28</v>
      </c>
      <c r="G236" s="20">
        <v>28</v>
      </c>
      <c r="H236" s="20">
        <v>164</v>
      </c>
      <c r="I23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35</v>
      </c>
      <c r="J23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35</v>
      </c>
      <c r="K23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184</v>
      </c>
      <c r="L236" s="51">
        <f>MAX(Y_2011[[#This Row],[sub index SO2]:[sub index PM10]])</f>
        <v>184</v>
      </c>
      <c r="M2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36" s="28"/>
    </row>
    <row r="237" spans="3:14" x14ac:dyDescent="0.25">
      <c r="C237" s="67" t="s">
        <v>345</v>
      </c>
      <c r="D237" s="17" t="s">
        <v>366</v>
      </c>
      <c r="E237" s="17">
        <v>2011</v>
      </c>
      <c r="F237" s="18">
        <v>8</v>
      </c>
      <c r="G237" s="18">
        <v>33</v>
      </c>
      <c r="H237" s="18">
        <v>189</v>
      </c>
      <c r="I23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23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41.25</v>
      </c>
      <c r="K23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209</v>
      </c>
      <c r="L237" s="50">
        <f>MAX(Y_2011[[#This Row],[sub index SO2]:[sub index PM10]])</f>
        <v>209</v>
      </c>
      <c r="M2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37" s="28"/>
    </row>
    <row r="238" spans="3:14" x14ac:dyDescent="0.25">
      <c r="C238" s="68" t="s">
        <v>345</v>
      </c>
      <c r="D238" s="19" t="s">
        <v>368</v>
      </c>
      <c r="E238" s="19">
        <v>2011</v>
      </c>
      <c r="F238" s="20">
        <v>20</v>
      </c>
      <c r="G238" s="20">
        <v>24</v>
      </c>
      <c r="H238" s="20">
        <v>206</v>
      </c>
      <c r="I23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25</v>
      </c>
      <c r="J23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3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226</v>
      </c>
      <c r="L238" s="51">
        <f>MAX(Y_2011[[#This Row],[sub index SO2]:[sub index PM10]])</f>
        <v>226</v>
      </c>
      <c r="M2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38" s="28"/>
    </row>
    <row r="239" spans="3:14" x14ac:dyDescent="0.25">
      <c r="C239" s="67" t="s">
        <v>345</v>
      </c>
      <c r="D239" s="17" t="s">
        <v>369</v>
      </c>
      <c r="E239" s="17">
        <v>2011</v>
      </c>
      <c r="F239" s="18">
        <v>5</v>
      </c>
      <c r="G239" s="18">
        <v>45</v>
      </c>
      <c r="H239" s="18">
        <v>122</v>
      </c>
      <c r="I23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6.25</v>
      </c>
      <c r="J23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K23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142</v>
      </c>
      <c r="L239" s="50">
        <f>MAX(Y_2011[[#This Row],[sub index SO2]:[sub index PM10]])</f>
        <v>142</v>
      </c>
      <c r="M2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39" s="28"/>
    </row>
    <row r="240" spans="3:14" x14ac:dyDescent="0.25">
      <c r="C240" s="68" t="s">
        <v>345</v>
      </c>
      <c r="D240" s="19" t="s">
        <v>372</v>
      </c>
      <c r="E240" s="19">
        <v>2011</v>
      </c>
      <c r="F240" s="20">
        <v>13</v>
      </c>
      <c r="G240" s="20">
        <v>23</v>
      </c>
      <c r="H240" s="20">
        <v>145</v>
      </c>
      <c r="I24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24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28.75</v>
      </c>
      <c r="K24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165</v>
      </c>
      <c r="L240" s="51">
        <f>MAX(Y_2011[[#This Row],[sub index SO2]:[sub index PM10]])</f>
        <v>165</v>
      </c>
      <c r="M2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0" s="28"/>
    </row>
    <row r="241" spans="3:14" x14ac:dyDescent="0.25">
      <c r="C241" s="67" t="s">
        <v>345</v>
      </c>
      <c r="D241" s="17" t="s">
        <v>374</v>
      </c>
      <c r="E241" s="17">
        <v>2011</v>
      </c>
      <c r="F241" s="18">
        <v>10</v>
      </c>
      <c r="G241" s="18">
        <v>45</v>
      </c>
      <c r="H241" s="18">
        <v>138</v>
      </c>
      <c r="I24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24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K24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158</v>
      </c>
      <c r="L241" s="50">
        <f>MAX(Y_2011[[#This Row],[sub index SO2]:[sub index PM10]])</f>
        <v>158</v>
      </c>
      <c r="M2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1" s="28"/>
    </row>
    <row r="242" spans="3:14" x14ac:dyDescent="0.25">
      <c r="C242" s="68" t="s">
        <v>345</v>
      </c>
      <c r="D242" s="19" t="s">
        <v>376</v>
      </c>
      <c r="E242" s="19">
        <v>2011</v>
      </c>
      <c r="F242" s="20">
        <v>8</v>
      </c>
      <c r="G242" s="20">
        <v>11</v>
      </c>
      <c r="H242" s="20">
        <v>133</v>
      </c>
      <c r="I24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10</v>
      </c>
      <c r="J24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13.75</v>
      </c>
      <c r="K24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153</v>
      </c>
      <c r="L242" s="51">
        <f>MAX(Y_2011[[#This Row],[sub index SO2]:[sub index PM10]])</f>
        <v>153</v>
      </c>
      <c r="M2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2" s="28"/>
    </row>
    <row r="243" spans="3:14" x14ac:dyDescent="0.25">
      <c r="C243" s="67" t="s">
        <v>345</v>
      </c>
      <c r="D243" s="17" t="s">
        <v>377</v>
      </c>
      <c r="E243" s="17">
        <v>2011</v>
      </c>
      <c r="F243" s="18">
        <v>29</v>
      </c>
      <c r="G243" s="18">
        <v>20</v>
      </c>
      <c r="H243" s="18">
        <v>42</v>
      </c>
      <c r="I24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36.25</v>
      </c>
      <c r="J24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24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52.256410256410255</v>
      </c>
      <c r="L243" s="50">
        <f>MAX(Y_2011[[#This Row],[sub index SO2]:[sub index PM10]])</f>
        <v>52.256410256410255</v>
      </c>
      <c r="M2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43" s="28"/>
    </row>
    <row r="244" spans="3:14" x14ac:dyDescent="0.25">
      <c r="C244" s="68" t="s">
        <v>345</v>
      </c>
      <c r="D244" s="19" t="s">
        <v>378</v>
      </c>
      <c r="E244" s="19">
        <v>2011</v>
      </c>
      <c r="F244" s="20">
        <v>10</v>
      </c>
      <c r="G244" s="20">
        <v>34</v>
      </c>
      <c r="H244" s="20">
        <v>132</v>
      </c>
      <c r="I24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12.5</v>
      </c>
      <c r="J24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42.5</v>
      </c>
      <c r="K24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152</v>
      </c>
      <c r="L244" s="51">
        <f>MAX(Y_2011[[#This Row],[sub index SO2]:[sub index PM10]])</f>
        <v>152</v>
      </c>
      <c r="M2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4" s="28"/>
    </row>
    <row r="245" spans="3:14" x14ac:dyDescent="0.25">
      <c r="C245" s="67" t="s">
        <v>345</v>
      </c>
      <c r="D245" s="17" t="s">
        <v>379</v>
      </c>
      <c r="E245" s="17">
        <v>2011</v>
      </c>
      <c r="F245" s="18">
        <v>17</v>
      </c>
      <c r="G245" s="18">
        <v>20</v>
      </c>
      <c r="H245" s="18">
        <v>127</v>
      </c>
      <c r="I24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24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24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147</v>
      </c>
      <c r="L245" s="50">
        <f>MAX(Y_2011[[#This Row],[sub index SO2]:[sub index PM10]])</f>
        <v>147</v>
      </c>
      <c r="M2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5" s="28"/>
    </row>
    <row r="246" spans="3:14" x14ac:dyDescent="0.25">
      <c r="C246" s="68" t="s">
        <v>381</v>
      </c>
      <c r="D246" s="19" t="s">
        <v>382</v>
      </c>
      <c r="E246" s="19">
        <v>2011</v>
      </c>
      <c r="F246" s="20">
        <v>22</v>
      </c>
      <c r="G246" s="20">
        <v>24</v>
      </c>
      <c r="H246" s="20">
        <v>157</v>
      </c>
      <c r="I24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27.5</v>
      </c>
      <c r="J24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4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177</v>
      </c>
      <c r="L246" s="51">
        <f>MAX(Y_2011[[#This Row],[sub index SO2]:[sub index PM10]])</f>
        <v>177</v>
      </c>
      <c r="M2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6" s="28"/>
    </row>
    <row r="247" spans="3:14" x14ac:dyDescent="0.25">
      <c r="C247" s="67" t="s">
        <v>381</v>
      </c>
      <c r="D247" s="17" t="s">
        <v>383</v>
      </c>
      <c r="E247" s="17">
        <v>2011</v>
      </c>
      <c r="F247" s="18">
        <v>17</v>
      </c>
      <c r="G247" s="18">
        <v>24</v>
      </c>
      <c r="H247" s="18">
        <v>125</v>
      </c>
      <c r="I24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21.25</v>
      </c>
      <c r="J24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4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145</v>
      </c>
      <c r="L247" s="50">
        <f>MAX(Y_2011[[#This Row],[sub index SO2]:[sub index PM10]])</f>
        <v>145</v>
      </c>
      <c r="M2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7" s="28"/>
    </row>
    <row r="248" spans="3:14" x14ac:dyDescent="0.25">
      <c r="C248" s="68" t="s">
        <v>381</v>
      </c>
      <c r="D248" s="19" t="s">
        <v>384</v>
      </c>
      <c r="E248" s="19">
        <v>2011</v>
      </c>
      <c r="F248" s="20">
        <v>23</v>
      </c>
      <c r="G248" s="20">
        <v>24</v>
      </c>
      <c r="H248" s="20">
        <v>137</v>
      </c>
      <c r="I24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28.75</v>
      </c>
      <c r="J24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30</v>
      </c>
      <c r="K24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157</v>
      </c>
      <c r="L248" s="51">
        <f>MAX(Y_2011[[#This Row],[sub index SO2]:[sub index PM10]])</f>
        <v>157</v>
      </c>
      <c r="M2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48" s="28"/>
    </row>
    <row r="249" spans="3:14" x14ac:dyDescent="0.25">
      <c r="C249" s="67" t="s">
        <v>381</v>
      </c>
      <c r="D249" s="17" t="s">
        <v>385</v>
      </c>
      <c r="E249" s="17">
        <v>2011</v>
      </c>
      <c r="F249" s="18">
        <v>25</v>
      </c>
      <c r="G249" s="18">
        <v>29</v>
      </c>
      <c r="H249" s="18">
        <v>291</v>
      </c>
      <c r="I24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31.25</v>
      </c>
      <c r="J24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36.25</v>
      </c>
      <c r="K24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309.31932773109241</v>
      </c>
      <c r="L249" s="50">
        <f>MAX(Y_2011[[#This Row],[sub index SO2]:[sub index PM10]])</f>
        <v>309.31932773109241</v>
      </c>
      <c r="M2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249" s="28"/>
    </row>
    <row r="250" spans="3:14" x14ac:dyDescent="0.25">
      <c r="C250" s="68" t="s">
        <v>381</v>
      </c>
      <c r="D250" s="19" t="s">
        <v>387</v>
      </c>
      <c r="E250" s="19">
        <v>2011</v>
      </c>
      <c r="F250" s="20">
        <v>21</v>
      </c>
      <c r="G250" s="20">
        <v>22</v>
      </c>
      <c r="H250" s="20">
        <v>94</v>
      </c>
      <c r="I25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25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27.5</v>
      </c>
      <c r="K25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114</v>
      </c>
      <c r="L250" s="51">
        <f>MAX(Y_2011[[#This Row],[sub index SO2]:[sub index PM10]])</f>
        <v>114</v>
      </c>
      <c r="M2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0" s="28"/>
    </row>
    <row r="251" spans="3:14" x14ac:dyDescent="0.25">
      <c r="C251" s="67" t="s">
        <v>381</v>
      </c>
      <c r="D251" s="17" t="s">
        <v>388</v>
      </c>
      <c r="E251" s="17">
        <v>2011</v>
      </c>
      <c r="F251" s="18">
        <v>15</v>
      </c>
      <c r="G251" s="18">
        <v>20</v>
      </c>
      <c r="H251" s="18">
        <v>150</v>
      </c>
      <c r="I251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J251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25</v>
      </c>
      <c r="K251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170</v>
      </c>
      <c r="L251" s="50">
        <f>MAX(Y_2011[[#This Row],[sub index SO2]:[sub index PM10]])</f>
        <v>170</v>
      </c>
      <c r="M2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1" s="28"/>
    </row>
    <row r="252" spans="3:14" x14ac:dyDescent="0.25">
      <c r="C252" s="68" t="s">
        <v>390</v>
      </c>
      <c r="D252" s="19" t="s">
        <v>391</v>
      </c>
      <c r="E252" s="19">
        <v>2011</v>
      </c>
      <c r="F252" s="20">
        <v>7</v>
      </c>
      <c r="G252" s="20">
        <v>55</v>
      </c>
      <c r="H252" s="20">
        <v>141</v>
      </c>
      <c r="I252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252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68.589743589743591</v>
      </c>
      <c r="K252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161</v>
      </c>
      <c r="L252" s="51">
        <f>MAX(Y_2011[[#This Row],[sub index SO2]:[sub index PM10]])</f>
        <v>161</v>
      </c>
      <c r="M2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2" s="28"/>
    </row>
    <row r="253" spans="3:14" x14ac:dyDescent="0.25">
      <c r="C253" s="67" t="s">
        <v>390</v>
      </c>
      <c r="D253" s="17" t="s">
        <v>394</v>
      </c>
      <c r="E253" s="17">
        <v>2011</v>
      </c>
      <c r="F253" s="18">
        <v>21</v>
      </c>
      <c r="G253" s="18">
        <v>45</v>
      </c>
      <c r="H253" s="18">
        <v>98</v>
      </c>
      <c r="I253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26.25</v>
      </c>
      <c r="J253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56.025641025641022</v>
      </c>
      <c r="K253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118</v>
      </c>
      <c r="L253" s="50">
        <f>MAX(Y_2011[[#This Row],[sub index SO2]:[sub index PM10]])</f>
        <v>118</v>
      </c>
      <c r="M2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3" s="28"/>
    </row>
    <row r="254" spans="3:14" x14ac:dyDescent="0.25">
      <c r="C254" s="68" t="s">
        <v>390</v>
      </c>
      <c r="D254" s="19" t="s">
        <v>395</v>
      </c>
      <c r="E254" s="19">
        <v>2011</v>
      </c>
      <c r="F254" s="20">
        <v>7</v>
      </c>
      <c r="G254" s="20">
        <v>57</v>
      </c>
      <c r="H254" s="20">
        <v>166</v>
      </c>
      <c r="I254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254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71.102564102564102</v>
      </c>
      <c r="K254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186</v>
      </c>
      <c r="L254" s="51">
        <f>MAX(Y_2011[[#This Row],[sub index SO2]:[sub index PM10]])</f>
        <v>186</v>
      </c>
      <c r="M2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4" s="28"/>
    </row>
    <row r="255" spans="3:14" x14ac:dyDescent="0.25">
      <c r="C255" s="67" t="s">
        <v>390</v>
      </c>
      <c r="D255" s="17" t="s">
        <v>396</v>
      </c>
      <c r="E255" s="17">
        <v>2011</v>
      </c>
      <c r="F255" s="18">
        <v>15</v>
      </c>
      <c r="G255" s="18">
        <v>55</v>
      </c>
      <c r="H255" s="18">
        <v>136</v>
      </c>
      <c r="I255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18.75</v>
      </c>
      <c r="J255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68.589743589743591</v>
      </c>
      <c r="K255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156</v>
      </c>
      <c r="L255" s="50">
        <f>MAX(Y_2011[[#This Row],[sub index SO2]:[sub index PM10]])</f>
        <v>156</v>
      </c>
      <c r="M2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5" s="28"/>
    </row>
    <row r="256" spans="3:14" x14ac:dyDescent="0.25">
      <c r="C256" s="68" t="s">
        <v>390</v>
      </c>
      <c r="D256" s="19" t="s">
        <v>398</v>
      </c>
      <c r="E256" s="19">
        <v>2011</v>
      </c>
      <c r="F256" s="20">
        <v>12</v>
      </c>
      <c r="G256" s="20">
        <v>62</v>
      </c>
      <c r="H256" s="20">
        <v>131</v>
      </c>
      <c r="I256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15</v>
      </c>
      <c r="J256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77.384615384615387</v>
      </c>
      <c r="K256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151</v>
      </c>
      <c r="L256" s="51">
        <f>MAX(Y_2011[[#This Row],[sub index SO2]:[sub index PM10]])</f>
        <v>151</v>
      </c>
      <c r="M2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6" s="28"/>
    </row>
    <row r="257" spans="3:14" x14ac:dyDescent="0.25">
      <c r="C257" s="67" t="s">
        <v>390</v>
      </c>
      <c r="D257" s="17" t="s">
        <v>401</v>
      </c>
      <c r="E257" s="17">
        <v>2011</v>
      </c>
      <c r="F257" s="18">
        <v>13</v>
      </c>
      <c r="G257" s="18">
        <v>66</v>
      </c>
      <c r="H257" s="18">
        <v>115</v>
      </c>
      <c r="I257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16.25</v>
      </c>
      <c r="J257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82.410256410256409</v>
      </c>
      <c r="K257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135</v>
      </c>
      <c r="L257" s="50">
        <f>MAX(Y_2011[[#This Row],[sub index SO2]:[sub index PM10]])</f>
        <v>135</v>
      </c>
      <c r="M2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7" s="28"/>
    </row>
    <row r="258" spans="3:14" x14ac:dyDescent="0.25">
      <c r="C258" s="68" t="s">
        <v>390</v>
      </c>
      <c r="D258" s="19" t="s">
        <v>404</v>
      </c>
      <c r="E258" s="19">
        <v>2011</v>
      </c>
      <c r="F258" s="20">
        <v>7</v>
      </c>
      <c r="G258" s="20">
        <v>52</v>
      </c>
      <c r="H258" s="20">
        <v>153</v>
      </c>
      <c r="I258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8.75</v>
      </c>
      <c r="J258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64.820512820512818</v>
      </c>
      <c r="K258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173</v>
      </c>
      <c r="L258" s="51">
        <f>MAX(Y_2011[[#This Row],[sub index SO2]:[sub index PM10]])</f>
        <v>173</v>
      </c>
      <c r="M2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8" s="28"/>
    </row>
    <row r="259" spans="3:14" x14ac:dyDescent="0.25">
      <c r="C259" s="67" t="s">
        <v>390</v>
      </c>
      <c r="D259" s="17" t="s">
        <v>407</v>
      </c>
      <c r="E259" s="17">
        <v>2011</v>
      </c>
      <c r="F259" s="18">
        <v>9</v>
      </c>
      <c r="G259" s="18">
        <v>50</v>
      </c>
      <c r="H259" s="18">
        <v>114</v>
      </c>
      <c r="I259" s="18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11.25</v>
      </c>
      <c r="J259" s="18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62.307692307692307</v>
      </c>
      <c r="K259" s="18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134</v>
      </c>
      <c r="L259" s="50">
        <f>MAX(Y_2011[[#This Row],[sub index SO2]:[sub index PM10]])</f>
        <v>134</v>
      </c>
      <c r="M2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59" s="28"/>
    </row>
    <row r="260" spans="3:14" x14ac:dyDescent="0.25">
      <c r="C260" s="68" t="s">
        <v>390</v>
      </c>
      <c r="D260" s="19" t="s">
        <v>409</v>
      </c>
      <c r="E260" s="19">
        <v>2011</v>
      </c>
      <c r="F260" s="20">
        <v>6</v>
      </c>
      <c r="G260" s="20">
        <v>50</v>
      </c>
      <c r="H260" s="20">
        <v>96</v>
      </c>
      <c r="I260" s="20">
        <f>_xlfn.IFS( AND(Y_2011[[#This Row],[ SO2 (µg/m3) ]]&gt;=0,Y_2011[[#This Row],[ SO2 (µg/m3) ]]&lt;=40),(50-0)/(40-0)*(Y_2011[[#This Row],[ SO2 (µg/m3) ]]-0)+0, AND(Y_2011[[#This Row],[ SO2 (µg/m3) ]]&gt;=41,Y_2011[[#This Row],[ SO2 (µg/m3) ]]&lt;=80),(100-51)/(80-41)* (Y_2011[[#This Row],[ SO2 (µg/m3) ]] - 41) + 51, AND(Y_2011[[#This Row],[ SO2 (µg/m3) ]]&gt;=81,Y_2011[[#This Row],[ SO2 (µg/m3) ]]&lt;=380), (200-101)/(380-81) * ( Y_2011[[#This Row],[ SO2 (µg/m3) ]] - 81) + 101, AND(Y_2011[[#This Row],[ SO2 (µg/m3) ]]&gt;=381,Y_2011[[#This Row],[ SO2 (µg/m3) ]]&lt;=800), (300-201)/(800-381)*( Y_2011[[#This Row],[ SO2 (µg/m3) ]] - 381) + 201, AND(Y_2011[[#This Row],[ SO2 (µg/m3) ]]&gt;=801,Y_2011[[#This Row],[ SO2 (µg/m3) ]]&lt;=1600), (400-301)/(1600-801)* ( Y_2011[[#This Row],[ SO2 (µg/m3) ]] - 801)+301)</f>
        <v>7.5</v>
      </c>
      <c r="J260" s="20">
        <f>_xlfn.IFS( AND(Y_2011[[#This Row],[ NO2 (µg/m3) ]]&gt;=0,Y_2011[[#This Row],[ NO2 (µg/m3) ]]&lt;=40),(50-0)/(40-0)*(Y_2011[[#This Row],[ NO2 (µg/m3) ]]-0)+0, AND(Y_2011[[#This Row],[ NO2 (µg/m3) ]]&gt;=41,Y_2011[[#This Row],[ NO2 (µg/m3) ]]&lt;=80),(100-51)/(80-41)* (Y_2011[[#This Row],[ NO2 (µg/m3) ]] - 41) + 51, AND(Y_2011[[#This Row],[ NO2 (µg/m3) ]]&gt;=81,Y_2011[[#This Row],[ NO2 (µg/m3) ]]&lt;=180), (200-101)/(180-81) * ( Y_2011[[#This Row],[ NO2 (µg/m3) ]] - 81) + 101, AND(Y_2011[[#This Row],[ NO2 (µg/m3) ]]&gt;=181,Y_2011[[#This Row],[ NO2 (µg/m3) ]]&lt;=280), (300-201)/(280-181)*( Y_2011[[#This Row],[ NO2 (µg/m3) ]] - 181) + 201, AND(Y_2011[[#This Row],[ NO2 (µg/m3) ]]&gt;=281,Y_2011[[#This Row],[ NO2 (µg/m3) ]]&lt;=400), (400-301)/(400-281)* ( Y_2011[[#This Row],[ NO2 (µg/m3) ]] - 281)+301)</f>
        <v>62.307692307692307</v>
      </c>
      <c r="K260" s="20">
        <f>_xlfn.IFS( AND(Y_2011[[#This Row],[PM10 (µg/m3) ]]&gt;=0,Y_2011[[#This Row],[PM10 (µg/m3) ]]&lt;=40),(50-0)/(40-0)*(Y_2011[[#This Row],[PM10 (µg/m3) ]]-0)+0, AND(Y_2011[[#This Row],[PM10 (µg/m3) ]]&gt;=41,Y_2011[[#This Row],[PM10 (µg/m3) ]]&lt;=80),(100-51)/(80-41)* (Y_2011[[#This Row],[PM10 (µg/m3) ]] - 41) + 51, AND(Y_2011[[#This Row],[PM10 (µg/m3) ]]&gt;=81,Y_2011[[#This Row],[PM10 (µg/m3) ]]&lt;=180), (200-101)/(180-81) * ( Y_2011[[#This Row],[PM10 (µg/m3) ]] - 81) + 101, AND(Y_2011[[#This Row],[PM10 (µg/m3) ]]&gt;=181,Y_2011[[#This Row],[PM10 (µg/m3) ]]&lt;=280), (300-201)/(280-181)*( Y_2011[[#This Row],[PM10 (µg/m3) ]] - 181) + 201, AND(Y_2011[[#This Row],[PM10 (µg/m3) ]]&gt;=281,Y_2011[[#This Row],[PM10 (µg/m3) ]]&lt;=400), (400-301)/(400-281)* ( Y_2011[[#This Row],[PM10 (µg/m3) ]] - 281)+301)</f>
        <v>116</v>
      </c>
      <c r="L260" s="51">
        <f>MAX(Y_2011[[#This Row],[sub index SO2]:[sub index PM10]])</f>
        <v>116</v>
      </c>
      <c r="M2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60" s="28"/>
    </row>
    <row r="261" spans="3:14" x14ac:dyDescent="0.25">
      <c r="C261" s="69" t="s">
        <v>7</v>
      </c>
      <c r="D261" s="21" t="s">
        <v>8</v>
      </c>
      <c r="E261" s="21">
        <v>2012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52">
        <v>0</v>
      </c>
      <c r="M2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61" s="28"/>
    </row>
    <row r="262" spans="3:14" x14ac:dyDescent="0.25">
      <c r="C262" s="69" t="s">
        <v>7</v>
      </c>
      <c r="D262" s="21" t="s">
        <v>9</v>
      </c>
      <c r="E262" s="21">
        <v>2012</v>
      </c>
      <c r="F262" s="21">
        <v>4</v>
      </c>
      <c r="G262" s="21">
        <v>9</v>
      </c>
      <c r="H262" s="21">
        <v>40</v>
      </c>
      <c r="I262" s="21">
        <v>5</v>
      </c>
      <c r="J262" s="21">
        <v>11.25</v>
      </c>
      <c r="K262" s="21">
        <v>50</v>
      </c>
      <c r="L262" s="52">
        <v>50</v>
      </c>
      <c r="M2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62" s="28"/>
    </row>
    <row r="263" spans="3:14" x14ac:dyDescent="0.25">
      <c r="C263" s="69" t="s">
        <v>7</v>
      </c>
      <c r="D263" s="21" t="s">
        <v>10</v>
      </c>
      <c r="E263" s="21">
        <v>2012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52">
        <v>0</v>
      </c>
      <c r="M2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63" s="28"/>
    </row>
    <row r="264" spans="3:14" x14ac:dyDescent="0.25">
      <c r="C264" s="69" t="s">
        <v>7</v>
      </c>
      <c r="D264" s="21" t="s">
        <v>11</v>
      </c>
      <c r="E264" s="21">
        <v>2012</v>
      </c>
      <c r="F264" s="21">
        <v>5</v>
      </c>
      <c r="G264" s="21">
        <v>11</v>
      </c>
      <c r="H264" s="21">
        <v>75</v>
      </c>
      <c r="I264" s="21">
        <v>6.25</v>
      </c>
      <c r="J264" s="21">
        <v>13.75</v>
      </c>
      <c r="K264" s="21">
        <v>93.717948717948715</v>
      </c>
      <c r="L264" s="52">
        <v>93.717948717948715</v>
      </c>
      <c r="M2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64" s="28"/>
    </row>
    <row r="265" spans="3:14" x14ac:dyDescent="0.25">
      <c r="C265" s="69" t="s">
        <v>7</v>
      </c>
      <c r="D265" s="21" t="s">
        <v>13</v>
      </c>
      <c r="E265" s="21">
        <v>2012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52">
        <v>0</v>
      </c>
      <c r="M2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65" s="28"/>
    </row>
    <row r="266" spans="3:14" x14ac:dyDescent="0.25">
      <c r="C266" s="69" t="s">
        <v>7</v>
      </c>
      <c r="D266" s="21" t="s">
        <v>14</v>
      </c>
      <c r="E266" s="21">
        <v>2012</v>
      </c>
      <c r="F266" s="21">
        <v>0</v>
      </c>
      <c r="G266" s="21">
        <v>0</v>
      </c>
      <c r="H266" s="21">
        <v>58</v>
      </c>
      <c r="I266" s="21">
        <v>0</v>
      </c>
      <c r="J266" s="21">
        <v>0</v>
      </c>
      <c r="K266" s="21">
        <v>72.358974358974365</v>
      </c>
      <c r="L266" s="52">
        <v>72.358974358974365</v>
      </c>
      <c r="M2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66" s="28"/>
    </row>
    <row r="267" spans="3:14" x14ac:dyDescent="0.25">
      <c r="C267" s="69" t="s">
        <v>7</v>
      </c>
      <c r="D267" s="21" t="s">
        <v>16</v>
      </c>
      <c r="E267" s="21">
        <v>2012</v>
      </c>
      <c r="F267" s="21">
        <v>4</v>
      </c>
      <c r="G267" s="21">
        <v>9</v>
      </c>
      <c r="H267" s="21">
        <v>74</v>
      </c>
      <c r="I267" s="21">
        <v>5</v>
      </c>
      <c r="J267" s="21">
        <v>11.25</v>
      </c>
      <c r="K267" s="21">
        <v>92.461538461538453</v>
      </c>
      <c r="L267" s="52">
        <v>92.461538461538453</v>
      </c>
      <c r="M2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67" s="28"/>
    </row>
    <row r="268" spans="3:14" x14ac:dyDescent="0.25">
      <c r="C268" s="69" t="s">
        <v>7</v>
      </c>
      <c r="D268" s="21" t="s">
        <v>18</v>
      </c>
      <c r="E268" s="21">
        <v>2012</v>
      </c>
      <c r="F268" s="21">
        <v>5</v>
      </c>
      <c r="G268" s="21">
        <v>11</v>
      </c>
      <c r="H268" s="21">
        <v>62</v>
      </c>
      <c r="I268" s="21">
        <v>6.25</v>
      </c>
      <c r="J268" s="21">
        <v>13.75</v>
      </c>
      <c r="K268" s="21">
        <v>77.384615384615387</v>
      </c>
      <c r="L268" s="52">
        <v>77.384615384615387</v>
      </c>
      <c r="M2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68" s="28"/>
    </row>
    <row r="269" spans="3:14" x14ac:dyDescent="0.25">
      <c r="C269" s="69" t="s">
        <v>7</v>
      </c>
      <c r="D269" s="21" t="s">
        <v>20</v>
      </c>
      <c r="E269" s="21">
        <v>2012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52">
        <v>0</v>
      </c>
      <c r="M2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69" s="28"/>
    </row>
    <row r="270" spans="3:14" x14ac:dyDescent="0.25">
      <c r="C270" s="69" t="s">
        <v>7</v>
      </c>
      <c r="D270" s="21" t="s">
        <v>21</v>
      </c>
      <c r="E270" s="21">
        <v>2012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52">
        <v>0</v>
      </c>
      <c r="M2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0" s="28"/>
    </row>
    <row r="271" spans="3:14" x14ac:dyDescent="0.25">
      <c r="C271" s="69" t="s">
        <v>7</v>
      </c>
      <c r="D271" s="21" t="s">
        <v>22</v>
      </c>
      <c r="E271" s="21">
        <v>2012</v>
      </c>
      <c r="F271" s="21">
        <v>4</v>
      </c>
      <c r="G271" s="21">
        <v>9</v>
      </c>
      <c r="H271" s="21">
        <v>37</v>
      </c>
      <c r="I271" s="21">
        <v>5</v>
      </c>
      <c r="J271" s="21">
        <v>11.25</v>
      </c>
      <c r="K271" s="21">
        <v>46.25</v>
      </c>
      <c r="L271" s="52">
        <v>46.25</v>
      </c>
      <c r="M2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1" s="28"/>
    </row>
    <row r="272" spans="3:14" x14ac:dyDescent="0.25">
      <c r="C272" s="69" t="s">
        <v>7</v>
      </c>
      <c r="D272" s="21" t="s">
        <v>23</v>
      </c>
      <c r="E272" s="21">
        <v>2012</v>
      </c>
      <c r="F272" s="21">
        <v>6</v>
      </c>
      <c r="G272" s="21">
        <v>12</v>
      </c>
      <c r="H272" s="21">
        <v>97</v>
      </c>
      <c r="I272" s="21">
        <v>7.5</v>
      </c>
      <c r="J272" s="21">
        <v>15</v>
      </c>
      <c r="K272" s="21">
        <v>117</v>
      </c>
      <c r="L272" s="52">
        <v>117</v>
      </c>
      <c r="M2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72" s="28"/>
    </row>
    <row r="273" spans="3:14" x14ac:dyDescent="0.25">
      <c r="C273" s="69" t="s">
        <v>7</v>
      </c>
      <c r="D273" s="21" t="s">
        <v>25</v>
      </c>
      <c r="E273" s="21">
        <v>2012</v>
      </c>
      <c r="F273" s="21">
        <v>12</v>
      </c>
      <c r="G273" s="21">
        <v>13</v>
      </c>
      <c r="H273" s="21">
        <v>65</v>
      </c>
      <c r="I273" s="21">
        <v>15</v>
      </c>
      <c r="J273" s="21">
        <v>16.25</v>
      </c>
      <c r="K273" s="21">
        <v>81.15384615384616</v>
      </c>
      <c r="L273" s="52">
        <v>81.15384615384616</v>
      </c>
      <c r="M2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73" s="28"/>
    </row>
    <row r="274" spans="3:14" x14ac:dyDescent="0.25">
      <c r="C274" s="69" t="s">
        <v>7</v>
      </c>
      <c r="D274" s="21" t="s">
        <v>28</v>
      </c>
      <c r="E274" s="21">
        <v>2012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52">
        <v>0</v>
      </c>
      <c r="M2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4" s="28"/>
    </row>
    <row r="275" spans="3:14" x14ac:dyDescent="0.25">
      <c r="C275" s="69" t="s">
        <v>29</v>
      </c>
      <c r="D275" s="21" t="s">
        <v>30</v>
      </c>
      <c r="E275" s="21">
        <v>2012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52">
        <v>0</v>
      </c>
      <c r="M2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5" s="28"/>
    </row>
    <row r="276" spans="3:14" x14ac:dyDescent="0.25">
      <c r="C276" s="69" t="s">
        <v>29</v>
      </c>
      <c r="D276" s="21" t="s">
        <v>31</v>
      </c>
      <c r="E276" s="21">
        <v>2012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52">
        <v>0</v>
      </c>
      <c r="M2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6" s="28"/>
    </row>
    <row r="277" spans="3:14" x14ac:dyDescent="0.25">
      <c r="C277" s="69" t="s">
        <v>32</v>
      </c>
      <c r="D277" s="21" t="s">
        <v>33</v>
      </c>
      <c r="E277" s="21">
        <v>2012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52">
        <v>0</v>
      </c>
      <c r="M2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77" s="28"/>
    </row>
    <row r="278" spans="3:14" x14ac:dyDescent="0.25">
      <c r="C278" s="69" t="s">
        <v>32</v>
      </c>
      <c r="D278" s="21" t="s">
        <v>34</v>
      </c>
      <c r="E278" s="21">
        <v>2012</v>
      </c>
      <c r="F278" s="21">
        <v>5</v>
      </c>
      <c r="G278" s="21">
        <v>13</v>
      </c>
      <c r="H278" s="21">
        <v>56</v>
      </c>
      <c r="I278" s="21">
        <v>6.25</v>
      </c>
      <c r="J278" s="21">
        <v>16.25</v>
      </c>
      <c r="K278" s="21">
        <v>69.84615384615384</v>
      </c>
      <c r="L278" s="52">
        <v>69.84615384615384</v>
      </c>
      <c r="M2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78" s="28"/>
    </row>
    <row r="279" spans="3:14" x14ac:dyDescent="0.25">
      <c r="C279" s="69" t="s">
        <v>32</v>
      </c>
      <c r="D279" s="21" t="s">
        <v>35</v>
      </c>
      <c r="E279" s="21">
        <v>2012</v>
      </c>
      <c r="F279" s="21">
        <v>6</v>
      </c>
      <c r="G279" s="21">
        <v>13</v>
      </c>
      <c r="H279" s="21">
        <v>56</v>
      </c>
      <c r="I279" s="21">
        <v>7.5</v>
      </c>
      <c r="J279" s="21">
        <v>16.25</v>
      </c>
      <c r="K279" s="21">
        <v>69.84615384615384</v>
      </c>
      <c r="L279" s="52">
        <v>69.84615384615384</v>
      </c>
      <c r="M2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79" s="28"/>
    </row>
    <row r="280" spans="3:14" x14ac:dyDescent="0.25">
      <c r="C280" s="69" t="s">
        <v>32</v>
      </c>
      <c r="D280" s="21" t="s">
        <v>36</v>
      </c>
      <c r="E280" s="21">
        <v>2012</v>
      </c>
      <c r="F280" s="21">
        <v>6</v>
      </c>
      <c r="G280" s="21">
        <v>14</v>
      </c>
      <c r="H280" s="21">
        <v>55</v>
      </c>
      <c r="I280" s="21">
        <v>7.5</v>
      </c>
      <c r="J280" s="21">
        <v>17.5</v>
      </c>
      <c r="K280" s="21">
        <v>68.589743589743591</v>
      </c>
      <c r="L280" s="52">
        <v>68.589743589743591</v>
      </c>
      <c r="M2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80" s="28"/>
    </row>
    <row r="281" spans="3:14" x14ac:dyDescent="0.25">
      <c r="C281" s="69" t="s">
        <v>32</v>
      </c>
      <c r="D281" s="21" t="s">
        <v>37</v>
      </c>
      <c r="E281" s="21">
        <v>2012</v>
      </c>
      <c r="F281" s="21">
        <v>6</v>
      </c>
      <c r="G281" s="21">
        <v>14</v>
      </c>
      <c r="H281" s="21">
        <v>92</v>
      </c>
      <c r="I281" s="21">
        <v>7.5</v>
      </c>
      <c r="J281" s="21">
        <v>17.5</v>
      </c>
      <c r="K281" s="21">
        <v>112</v>
      </c>
      <c r="L281" s="52">
        <v>112</v>
      </c>
      <c r="M2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81" s="28"/>
    </row>
    <row r="282" spans="3:14" x14ac:dyDescent="0.25">
      <c r="C282" s="69" t="s">
        <v>32</v>
      </c>
      <c r="D282" s="21" t="s">
        <v>39</v>
      </c>
      <c r="E282" s="21">
        <v>2012</v>
      </c>
      <c r="F282" s="21">
        <v>2</v>
      </c>
      <c r="G282" s="21">
        <v>2</v>
      </c>
      <c r="H282" s="21">
        <v>45</v>
      </c>
      <c r="I282" s="21">
        <v>2.5</v>
      </c>
      <c r="J282" s="21">
        <v>2.5</v>
      </c>
      <c r="K282" s="21">
        <v>56.025641025641022</v>
      </c>
      <c r="L282" s="52">
        <v>56.025641025641022</v>
      </c>
      <c r="M2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82" s="28"/>
    </row>
    <row r="283" spans="3:14" x14ac:dyDescent="0.25">
      <c r="C283" s="69" t="s">
        <v>32</v>
      </c>
      <c r="D283" s="21" t="s">
        <v>41</v>
      </c>
      <c r="E283" s="21">
        <v>2012</v>
      </c>
      <c r="F283" s="21">
        <v>6</v>
      </c>
      <c r="G283" s="21">
        <v>15</v>
      </c>
      <c r="H283" s="21">
        <v>54</v>
      </c>
      <c r="I283" s="21">
        <v>7.5</v>
      </c>
      <c r="J283" s="21">
        <v>18.75</v>
      </c>
      <c r="K283" s="21">
        <v>67.333333333333329</v>
      </c>
      <c r="L283" s="52">
        <v>67.333333333333329</v>
      </c>
      <c r="M2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83" s="28"/>
    </row>
    <row r="284" spans="3:14" x14ac:dyDescent="0.25">
      <c r="C284" s="69" t="s">
        <v>32</v>
      </c>
      <c r="D284" s="21" t="s">
        <v>42</v>
      </c>
      <c r="E284" s="21">
        <v>2012</v>
      </c>
      <c r="F284" s="21">
        <v>6</v>
      </c>
      <c r="G284" s="21">
        <v>13</v>
      </c>
      <c r="H284" s="21">
        <v>79</v>
      </c>
      <c r="I284" s="21">
        <v>7.5</v>
      </c>
      <c r="J284" s="21">
        <v>16.25</v>
      </c>
      <c r="K284" s="21">
        <v>98.743589743589752</v>
      </c>
      <c r="L284" s="52">
        <v>98.743589743589752</v>
      </c>
      <c r="M2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84" s="28"/>
    </row>
    <row r="285" spans="3:14" x14ac:dyDescent="0.25">
      <c r="C285" s="69" t="s">
        <v>32</v>
      </c>
      <c r="D285" s="21" t="s">
        <v>44</v>
      </c>
      <c r="E285" s="21">
        <v>2012</v>
      </c>
      <c r="F285" s="21">
        <v>6</v>
      </c>
      <c r="G285" s="21">
        <v>15</v>
      </c>
      <c r="H285" s="21">
        <v>82</v>
      </c>
      <c r="I285" s="21">
        <v>7.5</v>
      </c>
      <c r="J285" s="21">
        <v>18.75</v>
      </c>
      <c r="K285" s="21">
        <v>102</v>
      </c>
      <c r="L285" s="52">
        <v>102</v>
      </c>
      <c r="M2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85" s="28"/>
    </row>
    <row r="286" spans="3:14" x14ac:dyDescent="0.25">
      <c r="C286" s="69" t="s">
        <v>32</v>
      </c>
      <c r="D286" s="21" t="s">
        <v>46</v>
      </c>
      <c r="E286" s="21">
        <v>2012</v>
      </c>
      <c r="F286" s="21">
        <v>7</v>
      </c>
      <c r="G286" s="21">
        <v>15</v>
      </c>
      <c r="H286" s="21">
        <v>109</v>
      </c>
      <c r="I286" s="21">
        <v>8.75</v>
      </c>
      <c r="J286" s="21">
        <v>18.75</v>
      </c>
      <c r="K286" s="21">
        <v>129</v>
      </c>
      <c r="L286" s="52">
        <v>129</v>
      </c>
      <c r="M2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86" s="28"/>
    </row>
    <row r="287" spans="3:14" x14ac:dyDescent="0.25">
      <c r="C287" s="69" t="s">
        <v>32</v>
      </c>
      <c r="D287" s="21" t="s">
        <v>48</v>
      </c>
      <c r="E287" s="21">
        <v>2012</v>
      </c>
      <c r="F287" s="21">
        <v>6</v>
      </c>
      <c r="G287" s="21">
        <v>14</v>
      </c>
      <c r="H287" s="21">
        <v>91</v>
      </c>
      <c r="I287" s="21">
        <v>7.5</v>
      </c>
      <c r="J287" s="21">
        <v>17.5</v>
      </c>
      <c r="K287" s="21">
        <v>111</v>
      </c>
      <c r="L287" s="52">
        <v>111</v>
      </c>
      <c r="M2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87" s="28"/>
    </row>
    <row r="288" spans="3:14" x14ac:dyDescent="0.25">
      <c r="C288" s="69" t="s">
        <v>32</v>
      </c>
      <c r="D288" s="21" t="s">
        <v>50</v>
      </c>
      <c r="E288" s="21">
        <v>2012</v>
      </c>
      <c r="F288" s="21">
        <v>3</v>
      </c>
      <c r="G288" s="21">
        <v>9</v>
      </c>
      <c r="H288" s="21">
        <v>11</v>
      </c>
      <c r="I288" s="21">
        <v>3.75</v>
      </c>
      <c r="J288" s="21">
        <v>11.25</v>
      </c>
      <c r="K288" s="21">
        <v>13.75</v>
      </c>
      <c r="L288" s="52">
        <v>13.75</v>
      </c>
      <c r="M2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88" s="28"/>
    </row>
    <row r="289" spans="3:14" x14ac:dyDescent="0.25">
      <c r="C289" s="69" t="s">
        <v>32</v>
      </c>
      <c r="D289" s="21" t="s">
        <v>51</v>
      </c>
      <c r="E289" s="21">
        <v>2012</v>
      </c>
      <c r="F289" s="21">
        <v>5</v>
      </c>
      <c r="G289" s="21">
        <v>12</v>
      </c>
      <c r="H289" s="21">
        <v>57</v>
      </c>
      <c r="I289" s="21">
        <v>6.25</v>
      </c>
      <c r="J289" s="21">
        <v>15</v>
      </c>
      <c r="K289" s="21">
        <v>71.102564102564102</v>
      </c>
      <c r="L289" s="52">
        <v>71.102564102564102</v>
      </c>
      <c r="M2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289" s="28"/>
    </row>
    <row r="290" spans="3:14" x14ac:dyDescent="0.25">
      <c r="C290" s="69" t="s">
        <v>52</v>
      </c>
      <c r="D290" s="21" t="s">
        <v>53</v>
      </c>
      <c r="E290" s="21">
        <v>2012</v>
      </c>
      <c r="F290" s="21">
        <v>6</v>
      </c>
      <c r="G290" s="21">
        <v>36</v>
      </c>
      <c r="H290" s="21">
        <v>166</v>
      </c>
      <c r="I290" s="21">
        <v>7.5</v>
      </c>
      <c r="J290" s="21">
        <v>45</v>
      </c>
      <c r="K290" s="21">
        <v>186</v>
      </c>
      <c r="L290" s="52">
        <v>186</v>
      </c>
      <c r="M2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90" s="28"/>
    </row>
    <row r="291" spans="3:14" x14ac:dyDescent="0.25">
      <c r="C291" s="69" t="s">
        <v>55</v>
      </c>
      <c r="D291" s="21" t="s">
        <v>55</v>
      </c>
      <c r="E291" s="21">
        <v>2012</v>
      </c>
      <c r="F291" s="21">
        <v>2</v>
      </c>
      <c r="G291" s="21">
        <v>19</v>
      </c>
      <c r="H291" s="21">
        <v>110</v>
      </c>
      <c r="I291" s="21">
        <v>2.5</v>
      </c>
      <c r="J291" s="21">
        <v>23.75</v>
      </c>
      <c r="K291" s="21">
        <v>130</v>
      </c>
      <c r="L291" s="52">
        <v>130</v>
      </c>
      <c r="M2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91" s="28"/>
    </row>
    <row r="292" spans="3:14" x14ac:dyDescent="0.25">
      <c r="C292" s="69" t="s">
        <v>57</v>
      </c>
      <c r="D292" s="21" t="s">
        <v>58</v>
      </c>
      <c r="E292" s="21">
        <v>2012</v>
      </c>
      <c r="F292" s="21">
        <v>8</v>
      </c>
      <c r="G292" s="21">
        <v>22</v>
      </c>
      <c r="H292" s="21">
        <v>103</v>
      </c>
      <c r="I292" s="21">
        <v>10</v>
      </c>
      <c r="J292" s="21">
        <v>27.5</v>
      </c>
      <c r="K292" s="21">
        <v>123</v>
      </c>
      <c r="L292" s="52">
        <v>123</v>
      </c>
      <c r="M2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92" s="28"/>
    </row>
    <row r="293" spans="3:14" x14ac:dyDescent="0.25">
      <c r="C293" s="69" t="s">
        <v>57</v>
      </c>
      <c r="D293" s="21" t="s">
        <v>60</v>
      </c>
      <c r="E293" s="21">
        <v>2012</v>
      </c>
      <c r="F293" s="21">
        <v>6</v>
      </c>
      <c r="G293" s="21">
        <v>20</v>
      </c>
      <c r="H293" s="21">
        <v>0</v>
      </c>
      <c r="I293" s="21">
        <v>7.5</v>
      </c>
      <c r="J293" s="21">
        <v>25</v>
      </c>
      <c r="K293" s="21">
        <v>0</v>
      </c>
      <c r="L293" s="52">
        <v>25</v>
      </c>
      <c r="M2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93" s="28"/>
    </row>
    <row r="294" spans="3:14" x14ac:dyDescent="0.25">
      <c r="C294" s="69" t="s">
        <v>57</v>
      </c>
      <c r="D294" s="21" t="s">
        <v>62</v>
      </c>
      <c r="E294" s="21">
        <v>2012</v>
      </c>
      <c r="F294" s="21">
        <v>12</v>
      </c>
      <c r="G294" s="21">
        <v>19</v>
      </c>
      <c r="H294" s="21">
        <v>81</v>
      </c>
      <c r="I294" s="21">
        <v>15</v>
      </c>
      <c r="J294" s="21">
        <v>23.75</v>
      </c>
      <c r="K294" s="21">
        <v>101</v>
      </c>
      <c r="L294" s="52">
        <v>101</v>
      </c>
      <c r="M2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94" s="28"/>
    </row>
    <row r="295" spans="3:14" x14ac:dyDescent="0.25">
      <c r="C295" s="69" t="s">
        <v>57</v>
      </c>
      <c r="D295" s="21" t="s">
        <v>64</v>
      </c>
      <c r="E295" s="21">
        <v>2012</v>
      </c>
      <c r="F295" s="21">
        <v>14</v>
      </c>
      <c r="G295" s="21">
        <v>40</v>
      </c>
      <c r="H295" s="21">
        <v>268</v>
      </c>
      <c r="I295" s="21">
        <v>17.5</v>
      </c>
      <c r="J295" s="21">
        <v>50</v>
      </c>
      <c r="K295" s="21">
        <v>288</v>
      </c>
      <c r="L295" s="52">
        <v>288</v>
      </c>
      <c r="M2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95" s="28"/>
    </row>
    <row r="296" spans="3:14" x14ac:dyDescent="0.25">
      <c r="C296" s="69" t="s">
        <v>67</v>
      </c>
      <c r="D296" s="21" t="s">
        <v>69</v>
      </c>
      <c r="E296" s="21">
        <v>2012</v>
      </c>
      <c r="F296" s="21">
        <v>8</v>
      </c>
      <c r="G296" s="21">
        <v>20</v>
      </c>
      <c r="H296" s="21">
        <v>0</v>
      </c>
      <c r="I296" s="21">
        <v>10</v>
      </c>
      <c r="J296" s="21">
        <v>25</v>
      </c>
      <c r="K296" s="21">
        <v>0</v>
      </c>
      <c r="L296" s="52">
        <v>25</v>
      </c>
      <c r="M2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96" s="28"/>
    </row>
    <row r="297" spans="3:14" x14ac:dyDescent="0.25">
      <c r="C297" s="69" t="s">
        <v>70</v>
      </c>
      <c r="D297" s="21" t="s">
        <v>71</v>
      </c>
      <c r="E297" s="21">
        <v>2012</v>
      </c>
      <c r="F297" s="21">
        <v>8</v>
      </c>
      <c r="G297" s="21">
        <v>20</v>
      </c>
      <c r="H297" s="21">
        <v>0</v>
      </c>
      <c r="I297" s="21">
        <v>10</v>
      </c>
      <c r="J297" s="21">
        <v>25</v>
      </c>
      <c r="K297" s="21">
        <v>0</v>
      </c>
      <c r="L297" s="52">
        <v>25</v>
      </c>
      <c r="M2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297" s="28"/>
    </row>
    <row r="298" spans="3:14" x14ac:dyDescent="0.25">
      <c r="C298" s="69" t="s">
        <v>72</v>
      </c>
      <c r="D298" s="21" t="s">
        <v>72</v>
      </c>
      <c r="E298" s="21">
        <v>2012</v>
      </c>
      <c r="F298" s="21">
        <v>5</v>
      </c>
      <c r="G298" s="21">
        <v>59</v>
      </c>
      <c r="H298" s="21">
        <v>237</v>
      </c>
      <c r="I298" s="21">
        <v>6.25</v>
      </c>
      <c r="J298" s="21">
        <v>73.615384615384613</v>
      </c>
      <c r="K298" s="21">
        <v>257</v>
      </c>
      <c r="L298" s="52">
        <v>257</v>
      </c>
      <c r="M2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298" s="28"/>
    </row>
    <row r="299" spans="3:14" x14ac:dyDescent="0.25">
      <c r="C299" s="69" t="s">
        <v>75</v>
      </c>
      <c r="D299" s="21" t="s">
        <v>76</v>
      </c>
      <c r="E299" s="21">
        <v>2012</v>
      </c>
      <c r="F299" s="21">
        <v>10</v>
      </c>
      <c r="G299" s="21">
        <v>12</v>
      </c>
      <c r="H299" s="21">
        <v>90</v>
      </c>
      <c r="I299" s="21">
        <v>12.5</v>
      </c>
      <c r="J299" s="21">
        <v>15</v>
      </c>
      <c r="K299" s="21">
        <v>110</v>
      </c>
      <c r="L299" s="52">
        <v>110</v>
      </c>
      <c r="M2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299" s="28"/>
    </row>
    <row r="300" spans="3:14" x14ac:dyDescent="0.25">
      <c r="C300" s="69" t="s">
        <v>75</v>
      </c>
      <c r="D300" s="21" t="s">
        <v>78</v>
      </c>
      <c r="E300" s="21">
        <v>2012</v>
      </c>
      <c r="F300" s="21">
        <v>9</v>
      </c>
      <c r="G300" s="21">
        <v>12</v>
      </c>
      <c r="H300" s="21">
        <v>84</v>
      </c>
      <c r="I300" s="21">
        <v>11.25</v>
      </c>
      <c r="J300" s="21">
        <v>15</v>
      </c>
      <c r="K300" s="21">
        <v>104</v>
      </c>
      <c r="L300" s="52">
        <v>104</v>
      </c>
      <c r="M3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0" s="28"/>
    </row>
    <row r="301" spans="3:14" x14ac:dyDescent="0.25">
      <c r="C301" s="69" t="s">
        <v>75</v>
      </c>
      <c r="D301" s="21" t="s">
        <v>79</v>
      </c>
      <c r="E301" s="21">
        <v>2012</v>
      </c>
      <c r="F301" s="21">
        <v>10</v>
      </c>
      <c r="G301" s="21">
        <v>18</v>
      </c>
      <c r="H301" s="21">
        <v>119</v>
      </c>
      <c r="I301" s="21">
        <v>12.5</v>
      </c>
      <c r="J301" s="21">
        <v>22.5</v>
      </c>
      <c r="K301" s="21">
        <v>139</v>
      </c>
      <c r="L301" s="52">
        <v>139</v>
      </c>
      <c r="M3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1" s="28"/>
    </row>
    <row r="302" spans="3:14" x14ac:dyDescent="0.25">
      <c r="C302" s="69" t="s">
        <v>75</v>
      </c>
      <c r="D302" s="21" t="s">
        <v>81</v>
      </c>
      <c r="E302" s="21">
        <v>2012</v>
      </c>
      <c r="F302" s="21">
        <v>16</v>
      </c>
      <c r="G302" s="21">
        <v>21</v>
      </c>
      <c r="H302" s="21">
        <v>121</v>
      </c>
      <c r="I302" s="21">
        <v>20</v>
      </c>
      <c r="J302" s="21">
        <v>26.25</v>
      </c>
      <c r="K302" s="21">
        <v>141</v>
      </c>
      <c r="L302" s="52">
        <v>141</v>
      </c>
      <c r="M3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2" s="28"/>
    </row>
    <row r="303" spans="3:14" x14ac:dyDescent="0.25">
      <c r="C303" s="69" t="s">
        <v>75</v>
      </c>
      <c r="D303" s="21" t="s">
        <v>83</v>
      </c>
      <c r="E303" s="21">
        <v>2012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52">
        <v>0</v>
      </c>
      <c r="M3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03" s="28"/>
    </row>
    <row r="304" spans="3:14" x14ac:dyDescent="0.25">
      <c r="C304" s="69" t="s">
        <v>75</v>
      </c>
      <c r="D304" s="21" t="s">
        <v>84</v>
      </c>
      <c r="E304" s="21">
        <v>2012</v>
      </c>
      <c r="F304" s="21">
        <v>15</v>
      </c>
      <c r="G304" s="21">
        <v>20</v>
      </c>
      <c r="H304" s="21">
        <v>112</v>
      </c>
      <c r="I304" s="21">
        <v>18.75</v>
      </c>
      <c r="J304" s="21">
        <v>25</v>
      </c>
      <c r="K304" s="21">
        <v>132</v>
      </c>
      <c r="L304" s="52">
        <v>132</v>
      </c>
      <c r="M3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4" s="28"/>
    </row>
    <row r="305" spans="3:14" x14ac:dyDescent="0.25">
      <c r="C305" s="69" t="s">
        <v>75</v>
      </c>
      <c r="D305" s="21" t="s">
        <v>86</v>
      </c>
      <c r="E305" s="21">
        <v>2012</v>
      </c>
      <c r="F305" s="21">
        <v>16</v>
      </c>
      <c r="G305" s="21">
        <v>21</v>
      </c>
      <c r="H305" s="21">
        <v>135</v>
      </c>
      <c r="I305" s="21">
        <v>20</v>
      </c>
      <c r="J305" s="21">
        <v>26.25</v>
      </c>
      <c r="K305" s="21">
        <v>155</v>
      </c>
      <c r="L305" s="52">
        <v>155</v>
      </c>
      <c r="M3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5" s="28"/>
    </row>
    <row r="306" spans="3:14" x14ac:dyDescent="0.25">
      <c r="C306" s="69" t="s">
        <v>75</v>
      </c>
      <c r="D306" s="21" t="s">
        <v>88</v>
      </c>
      <c r="E306" s="21">
        <v>2012</v>
      </c>
      <c r="F306" s="21">
        <v>9</v>
      </c>
      <c r="G306" s="21">
        <v>16</v>
      </c>
      <c r="H306" s="21">
        <v>63</v>
      </c>
      <c r="I306" s="21">
        <v>11.25</v>
      </c>
      <c r="J306" s="21">
        <v>20</v>
      </c>
      <c r="K306" s="21">
        <v>78.641025641025635</v>
      </c>
      <c r="L306" s="52">
        <v>78.641025641025635</v>
      </c>
      <c r="M3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06" s="28"/>
    </row>
    <row r="307" spans="3:14" x14ac:dyDescent="0.25">
      <c r="C307" s="69" t="s">
        <v>75</v>
      </c>
      <c r="D307" s="21" t="s">
        <v>89</v>
      </c>
      <c r="E307" s="21">
        <v>2012</v>
      </c>
      <c r="F307" s="21">
        <v>7</v>
      </c>
      <c r="G307" s="21">
        <v>9</v>
      </c>
      <c r="H307" s="21">
        <v>82</v>
      </c>
      <c r="I307" s="21">
        <v>8.75</v>
      </c>
      <c r="J307" s="21">
        <v>11.25</v>
      </c>
      <c r="K307" s="21">
        <v>102</v>
      </c>
      <c r="L307" s="52">
        <v>102</v>
      </c>
      <c r="M3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7" s="28"/>
    </row>
    <row r="308" spans="3:14" x14ac:dyDescent="0.25">
      <c r="C308" s="69" t="s">
        <v>75</v>
      </c>
      <c r="D308" s="21" t="s">
        <v>90</v>
      </c>
      <c r="E308" s="21">
        <v>2012</v>
      </c>
      <c r="F308" s="21">
        <v>9</v>
      </c>
      <c r="G308" s="21">
        <v>17</v>
      </c>
      <c r="H308" s="21">
        <v>67</v>
      </c>
      <c r="I308" s="21">
        <v>11.25</v>
      </c>
      <c r="J308" s="21">
        <v>21.25</v>
      </c>
      <c r="K308" s="21">
        <v>83.666666666666657</v>
      </c>
      <c r="L308" s="52">
        <v>83.666666666666657</v>
      </c>
      <c r="M3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08" s="28"/>
    </row>
    <row r="309" spans="3:14" x14ac:dyDescent="0.25">
      <c r="C309" s="69" t="s">
        <v>75</v>
      </c>
      <c r="D309" s="21" t="s">
        <v>91</v>
      </c>
      <c r="E309" s="21">
        <v>2012</v>
      </c>
      <c r="F309" s="21">
        <v>6</v>
      </c>
      <c r="G309" s="21">
        <v>19</v>
      </c>
      <c r="H309" s="21">
        <v>112</v>
      </c>
      <c r="I309" s="21">
        <v>7.5</v>
      </c>
      <c r="J309" s="21">
        <v>23.75</v>
      </c>
      <c r="K309" s="21">
        <v>132</v>
      </c>
      <c r="L309" s="52">
        <v>132</v>
      </c>
      <c r="M3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09" s="28"/>
    </row>
    <row r="310" spans="3:14" x14ac:dyDescent="0.25">
      <c r="C310" s="69" t="s">
        <v>75</v>
      </c>
      <c r="D310" s="21" t="s">
        <v>93</v>
      </c>
      <c r="E310" s="21">
        <v>2012</v>
      </c>
      <c r="F310" s="21">
        <v>9</v>
      </c>
      <c r="G310" s="21">
        <v>14</v>
      </c>
      <c r="H310" s="21">
        <v>67</v>
      </c>
      <c r="I310" s="21">
        <v>11.25</v>
      </c>
      <c r="J310" s="21">
        <v>17.5</v>
      </c>
      <c r="K310" s="21">
        <v>83.666666666666657</v>
      </c>
      <c r="L310" s="52">
        <v>83.666666666666657</v>
      </c>
      <c r="M3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10" s="28"/>
    </row>
    <row r="311" spans="3:14" x14ac:dyDescent="0.25">
      <c r="C311" s="69" t="s">
        <v>75</v>
      </c>
      <c r="D311" s="21" t="s">
        <v>94</v>
      </c>
      <c r="E311" s="21">
        <v>2012</v>
      </c>
      <c r="F311" s="21">
        <v>9</v>
      </c>
      <c r="G311" s="21">
        <v>16</v>
      </c>
      <c r="H311" s="21">
        <v>60</v>
      </c>
      <c r="I311" s="21">
        <v>11.25</v>
      </c>
      <c r="J311" s="21">
        <v>20</v>
      </c>
      <c r="K311" s="21">
        <v>74.871794871794876</v>
      </c>
      <c r="L311" s="52">
        <v>74.871794871794876</v>
      </c>
      <c r="M3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11" s="28"/>
    </row>
    <row r="312" spans="3:14" x14ac:dyDescent="0.25">
      <c r="C312" s="69" t="s">
        <v>75</v>
      </c>
      <c r="D312" s="21" t="s">
        <v>95</v>
      </c>
      <c r="E312" s="21">
        <v>2012</v>
      </c>
      <c r="F312" s="21">
        <v>14</v>
      </c>
      <c r="G312" s="21">
        <v>19</v>
      </c>
      <c r="H312" s="21">
        <v>100</v>
      </c>
      <c r="I312" s="21">
        <v>17.5</v>
      </c>
      <c r="J312" s="21">
        <v>23.75</v>
      </c>
      <c r="K312" s="21">
        <v>120</v>
      </c>
      <c r="L312" s="52">
        <v>120</v>
      </c>
      <c r="M3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2" s="28"/>
    </row>
    <row r="313" spans="3:14" x14ac:dyDescent="0.25">
      <c r="C313" s="69" t="s">
        <v>75</v>
      </c>
      <c r="D313" s="21" t="s">
        <v>96</v>
      </c>
      <c r="E313" s="21">
        <v>2012</v>
      </c>
      <c r="F313" s="21">
        <v>15</v>
      </c>
      <c r="G313" s="21">
        <v>20</v>
      </c>
      <c r="H313" s="21">
        <v>114</v>
      </c>
      <c r="I313" s="21">
        <v>18.75</v>
      </c>
      <c r="J313" s="21">
        <v>25</v>
      </c>
      <c r="K313" s="21">
        <v>134</v>
      </c>
      <c r="L313" s="52">
        <v>134</v>
      </c>
      <c r="M3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3" s="28"/>
    </row>
    <row r="314" spans="3:14" x14ac:dyDescent="0.25">
      <c r="C314" s="69" t="s">
        <v>75</v>
      </c>
      <c r="D314" s="21" t="s">
        <v>97</v>
      </c>
      <c r="E314" s="21">
        <v>2012</v>
      </c>
      <c r="F314" s="21">
        <v>10</v>
      </c>
      <c r="G314" s="21">
        <v>18</v>
      </c>
      <c r="H314" s="21">
        <v>121</v>
      </c>
      <c r="I314" s="21">
        <v>12.5</v>
      </c>
      <c r="J314" s="21">
        <v>22.5</v>
      </c>
      <c r="K314" s="21">
        <v>141</v>
      </c>
      <c r="L314" s="52">
        <v>141</v>
      </c>
      <c r="M3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4" s="28"/>
    </row>
    <row r="315" spans="3:14" x14ac:dyDescent="0.25">
      <c r="C315" s="69" t="s">
        <v>75</v>
      </c>
      <c r="D315" s="21" t="s">
        <v>99</v>
      </c>
      <c r="E315" s="21">
        <v>2012</v>
      </c>
      <c r="F315" s="21">
        <v>7</v>
      </c>
      <c r="G315" s="21">
        <v>20</v>
      </c>
      <c r="H315" s="21">
        <v>84</v>
      </c>
      <c r="I315" s="21">
        <v>8.75</v>
      </c>
      <c r="J315" s="21">
        <v>25</v>
      </c>
      <c r="K315" s="21">
        <v>104</v>
      </c>
      <c r="L315" s="52">
        <v>104</v>
      </c>
      <c r="M3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5" s="28"/>
    </row>
    <row r="316" spans="3:14" x14ac:dyDescent="0.25">
      <c r="C316" s="69" t="s">
        <v>100</v>
      </c>
      <c r="D316" s="21" t="s">
        <v>101</v>
      </c>
      <c r="E316" s="21">
        <v>2012</v>
      </c>
      <c r="F316" s="21">
        <v>12</v>
      </c>
      <c r="G316" s="21">
        <v>24</v>
      </c>
      <c r="H316" s="21">
        <v>83</v>
      </c>
      <c r="I316" s="21">
        <v>15</v>
      </c>
      <c r="J316" s="21">
        <v>30</v>
      </c>
      <c r="K316" s="21">
        <v>103</v>
      </c>
      <c r="L316" s="52">
        <v>103</v>
      </c>
      <c r="M3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6" s="28"/>
    </row>
    <row r="317" spans="3:14" x14ac:dyDescent="0.25">
      <c r="C317" s="69" t="s">
        <v>100</v>
      </c>
      <c r="D317" s="21" t="s">
        <v>102</v>
      </c>
      <c r="E317" s="21">
        <v>2012</v>
      </c>
      <c r="F317" s="21">
        <v>18</v>
      </c>
      <c r="G317" s="21">
        <v>27</v>
      </c>
      <c r="H317" s="21">
        <v>99</v>
      </c>
      <c r="I317" s="21">
        <v>22.5</v>
      </c>
      <c r="J317" s="21">
        <v>33.75</v>
      </c>
      <c r="K317" s="21">
        <v>119</v>
      </c>
      <c r="L317" s="52">
        <v>119</v>
      </c>
      <c r="M3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7" s="28"/>
    </row>
    <row r="318" spans="3:14" x14ac:dyDescent="0.25">
      <c r="C318" s="69" t="s">
        <v>100</v>
      </c>
      <c r="D318" s="21" t="s">
        <v>104</v>
      </c>
      <c r="E318" s="21">
        <v>2012</v>
      </c>
      <c r="F318" s="21">
        <v>12</v>
      </c>
      <c r="G318" s="21">
        <v>25</v>
      </c>
      <c r="H318" s="21">
        <v>101</v>
      </c>
      <c r="I318" s="21">
        <v>15</v>
      </c>
      <c r="J318" s="21">
        <v>31.25</v>
      </c>
      <c r="K318" s="21">
        <v>121</v>
      </c>
      <c r="L318" s="52">
        <v>121</v>
      </c>
      <c r="M3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8" s="28"/>
    </row>
    <row r="319" spans="3:14" x14ac:dyDescent="0.25">
      <c r="C319" s="69" t="s">
        <v>100</v>
      </c>
      <c r="D319" s="21" t="s">
        <v>106</v>
      </c>
      <c r="E319" s="21">
        <v>2012</v>
      </c>
      <c r="F319" s="21">
        <v>13</v>
      </c>
      <c r="G319" s="21">
        <v>17</v>
      </c>
      <c r="H319" s="21">
        <v>99</v>
      </c>
      <c r="I319" s="21">
        <v>16.25</v>
      </c>
      <c r="J319" s="21">
        <v>21.25</v>
      </c>
      <c r="K319" s="21">
        <v>119</v>
      </c>
      <c r="L319" s="52">
        <v>119</v>
      </c>
      <c r="M3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19" s="28"/>
    </row>
    <row r="320" spans="3:14" x14ac:dyDescent="0.25">
      <c r="C320" s="69" t="s">
        <v>100</v>
      </c>
      <c r="D320" s="21" t="s">
        <v>108</v>
      </c>
      <c r="E320" s="21">
        <v>2012</v>
      </c>
      <c r="F320" s="21">
        <v>16</v>
      </c>
      <c r="G320" s="21">
        <v>26</v>
      </c>
      <c r="H320" s="21">
        <v>97</v>
      </c>
      <c r="I320" s="21">
        <v>20</v>
      </c>
      <c r="J320" s="21">
        <v>32.5</v>
      </c>
      <c r="K320" s="21">
        <v>117</v>
      </c>
      <c r="L320" s="52">
        <v>117</v>
      </c>
      <c r="M3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0" s="28"/>
    </row>
    <row r="321" spans="3:14" x14ac:dyDescent="0.25">
      <c r="C321" s="69" t="s">
        <v>100</v>
      </c>
      <c r="D321" s="21" t="s">
        <v>109</v>
      </c>
      <c r="E321" s="21">
        <v>2012</v>
      </c>
      <c r="F321" s="21">
        <v>16</v>
      </c>
      <c r="G321" s="21">
        <v>33</v>
      </c>
      <c r="H321" s="21">
        <v>102</v>
      </c>
      <c r="I321" s="21">
        <v>20</v>
      </c>
      <c r="J321" s="21">
        <v>41.25</v>
      </c>
      <c r="K321" s="21">
        <v>122</v>
      </c>
      <c r="L321" s="52">
        <v>122</v>
      </c>
      <c r="M3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1" s="28"/>
    </row>
    <row r="322" spans="3:14" x14ac:dyDescent="0.25">
      <c r="C322" s="69" t="s">
        <v>100</v>
      </c>
      <c r="D322" s="21" t="s">
        <v>111</v>
      </c>
      <c r="E322" s="21">
        <v>2012</v>
      </c>
      <c r="F322" s="21">
        <v>19</v>
      </c>
      <c r="G322" s="21">
        <v>30</v>
      </c>
      <c r="H322" s="21">
        <v>100</v>
      </c>
      <c r="I322" s="21">
        <v>23.75</v>
      </c>
      <c r="J322" s="21">
        <v>37.5</v>
      </c>
      <c r="K322" s="21">
        <v>120</v>
      </c>
      <c r="L322" s="52">
        <v>120</v>
      </c>
      <c r="M3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2" s="28"/>
    </row>
    <row r="323" spans="3:14" x14ac:dyDescent="0.25">
      <c r="C323" s="69" t="s">
        <v>112</v>
      </c>
      <c r="D323" s="21" t="s">
        <v>113</v>
      </c>
      <c r="E323" s="21">
        <v>2012</v>
      </c>
      <c r="F323" s="21">
        <v>12</v>
      </c>
      <c r="G323" s="21">
        <v>38</v>
      </c>
      <c r="H323" s="21">
        <v>184</v>
      </c>
      <c r="I323" s="21">
        <v>15</v>
      </c>
      <c r="J323" s="21">
        <v>47.5</v>
      </c>
      <c r="K323" s="21">
        <v>204</v>
      </c>
      <c r="L323" s="52">
        <v>204</v>
      </c>
      <c r="M3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323" s="28"/>
    </row>
    <row r="324" spans="3:14" x14ac:dyDescent="0.25">
      <c r="C324" s="69" t="s">
        <v>112</v>
      </c>
      <c r="D324" s="21" t="s">
        <v>116</v>
      </c>
      <c r="E324" s="21">
        <v>2012</v>
      </c>
      <c r="F324" s="21">
        <v>6</v>
      </c>
      <c r="G324" s="21">
        <v>8</v>
      </c>
      <c r="H324" s="21">
        <v>111</v>
      </c>
      <c r="I324" s="21">
        <v>7.5</v>
      </c>
      <c r="J324" s="21">
        <v>10</v>
      </c>
      <c r="K324" s="21">
        <v>131</v>
      </c>
      <c r="L324" s="52">
        <v>131</v>
      </c>
      <c r="M3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4" s="28"/>
    </row>
    <row r="325" spans="3:14" x14ac:dyDescent="0.25">
      <c r="C325" s="69" t="s">
        <v>112</v>
      </c>
      <c r="D325" s="21" t="s">
        <v>118</v>
      </c>
      <c r="E325" s="21">
        <v>2012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>
        <v>0</v>
      </c>
      <c r="L325" s="52">
        <v>0</v>
      </c>
      <c r="M3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25" s="28"/>
    </row>
    <row r="326" spans="3:14" x14ac:dyDescent="0.25">
      <c r="C326" s="69" t="s">
        <v>119</v>
      </c>
      <c r="D326" s="21" t="s">
        <v>120</v>
      </c>
      <c r="E326" s="21">
        <v>2012</v>
      </c>
      <c r="F326" s="21">
        <v>2</v>
      </c>
      <c r="G326" s="21">
        <v>23</v>
      </c>
      <c r="H326" s="21">
        <v>99</v>
      </c>
      <c r="I326" s="21">
        <v>2.5</v>
      </c>
      <c r="J326" s="21">
        <v>28.75</v>
      </c>
      <c r="K326" s="21">
        <v>119</v>
      </c>
      <c r="L326" s="52">
        <v>119</v>
      </c>
      <c r="M3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6" s="28"/>
    </row>
    <row r="327" spans="3:14" x14ac:dyDescent="0.25">
      <c r="C327" s="69" t="s">
        <v>119</v>
      </c>
      <c r="D327" s="21" t="s">
        <v>121</v>
      </c>
      <c r="E327" s="21">
        <v>2012</v>
      </c>
      <c r="F327" s="21">
        <v>2</v>
      </c>
      <c r="G327" s="21">
        <v>12</v>
      </c>
      <c r="H327" s="21">
        <v>97</v>
      </c>
      <c r="I327" s="21">
        <v>2.5</v>
      </c>
      <c r="J327" s="21">
        <v>15</v>
      </c>
      <c r="K327" s="21">
        <v>117</v>
      </c>
      <c r="L327" s="52">
        <v>117</v>
      </c>
      <c r="M3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7" s="28"/>
    </row>
    <row r="328" spans="3:14" x14ac:dyDescent="0.25">
      <c r="C328" s="69" t="s">
        <v>119</v>
      </c>
      <c r="D328" s="21" t="s">
        <v>123</v>
      </c>
      <c r="E328" s="21">
        <v>2012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52">
        <v>0</v>
      </c>
      <c r="M3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28" s="28"/>
    </row>
    <row r="329" spans="3:14" x14ac:dyDescent="0.25">
      <c r="C329" s="69" t="s">
        <v>119</v>
      </c>
      <c r="D329" s="21" t="s">
        <v>124</v>
      </c>
      <c r="E329" s="21">
        <v>2012</v>
      </c>
      <c r="F329" s="21">
        <v>2</v>
      </c>
      <c r="G329" s="21">
        <v>16</v>
      </c>
      <c r="H329" s="21">
        <v>165</v>
      </c>
      <c r="I329" s="21">
        <v>2.5</v>
      </c>
      <c r="J329" s="21">
        <v>20</v>
      </c>
      <c r="K329" s="21">
        <v>185</v>
      </c>
      <c r="L329" s="52">
        <v>185</v>
      </c>
      <c r="M3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29" s="28"/>
    </row>
    <row r="330" spans="3:14" x14ac:dyDescent="0.25">
      <c r="C330" s="69" t="s">
        <v>119</v>
      </c>
      <c r="D330" s="21" t="s">
        <v>126</v>
      </c>
      <c r="E330" s="21">
        <v>2012</v>
      </c>
      <c r="F330" s="21">
        <v>4</v>
      </c>
      <c r="G330" s="21">
        <v>11</v>
      </c>
      <c r="H330" s="21">
        <v>85</v>
      </c>
      <c r="I330" s="21">
        <v>5</v>
      </c>
      <c r="J330" s="21">
        <v>13.75</v>
      </c>
      <c r="K330" s="21">
        <v>105</v>
      </c>
      <c r="L330" s="52">
        <v>105</v>
      </c>
      <c r="M3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0" s="28"/>
    </row>
    <row r="331" spans="3:14" x14ac:dyDescent="0.25">
      <c r="C331" s="69" t="s">
        <v>119</v>
      </c>
      <c r="D331" s="21" t="s">
        <v>128</v>
      </c>
      <c r="E331" s="21">
        <v>2012</v>
      </c>
      <c r="F331" s="21">
        <v>2</v>
      </c>
      <c r="G331" s="21">
        <v>23</v>
      </c>
      <c r="H331" s="21">
        <v>89</v>
      </c>
      <c r="I331" s="21">
        <v>2.5</v>
      </c>
      <c r="J331" s="21">
        <v>28.75</v>
      </c>
      <c r="K331" s="21">
        <v>109</v>
      </c>
      <c r="L331" s="52">
        <v>109</v>
      </c>
      <c r="M3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1" s="28"/>
    </row>
    <row r="332" spans="3:14" x14ac:dyDescent="0.25">
      <c r="C332" s="69" t="s">
        <v>119</v>
      </c>
      <c r="D332" s="21" t="s">
        <v>130</v>
      </c>
      <c r="E332" s="21">
        <v>2012</v>
      </c>
      <c r="F332" s="21">
        <v>2</v>
      </c>
      <c r="G332" s="21">
        <v>15</v>
      </c>
      <c r="H332" s="21">
        <v>153</v>
      </c>
      <c r="I332" s="21">
        <v>2.5</v>
      </c>
      <c r="J332" s="21">
        <v>18.75</v>
      </c>
      <c r="K332" s="21">
        <v>173</v>
      </c>
      <c r="L332" s="52">
        <v>173</v>
      </c>
      <c r="M3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2" s="28"/>
    </row>
    <row r="333" spans="3:14" x14ac:dyDescent="0.25">
      <c r="C333" s="69" t="s">
        <v>119</v>
      </c>
      <c r="D333" s="21" t="s">
        <v>131</v>
      </c>
      <c r="E333" s="21">
        <v>2012</v>
      </c>
      <c r="F333" s="21">
        <v>2</v>
      </c>
      <c r="G333" s="21">
        <v>8</v>
      </c>
      <c r="H333" s="21">
        <v>79</v>
      </c>
      <c r="I333" s="21">
        <v>2.5</v>
      </c>
      <c r="J333" s="21">
        <v>10</v>
      </c>
      <c r="K333" s="21">
        <v>98.743589743589752</v>
      </c>
      <c r="L333" s="52">
        <v>98.743589743589752</v>
      </c>
      <c r="M3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33" s="28"/>
    </row>
    <row r="334" spans="3:14" x14ac:dyDescent="0.25">
      <c r="C334" s="69" t="s">
        <v>119</v>
      </c>
      <c r="D334" s="21" t="s">
        <v>132</v>
      </c>
      <c r="E334" s="21">
        <v>2012</v>
      </c>
      <c r="F334" s="21">
        <v>2</v>
      </c>
      <c r="G334" s="21">
        <v>12</v>
      </c>
      <c r="H334" s="21">
        <v>57</v>
      </c>
      <c r="I334" s="21">
        <v>2.5</v>
      </c>
      <c r="J334" s="21">
        <v>15</v>
      </c>
      <c r="K334" s="21">
        <v>71.102564102564102</v>
      </c>
      <c r="L334" s="52">
        <v>71.102564102564102</v>
      </c>
      <c r="M3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34" s="28"/>
    </row>
    <row r="335" spans="3:14" x14ac:dyDescent="0.25">
      <c r="C335" s="69" t="s">
        <v>119</v>
      </c>
      <c r="D335" s="21" t="s">
        <v>133</v>
      </c>
      <c r="E335" s="21">
        <v>2012</v>
      </c>
      <c r="F335" s="21">
        <v>2</v>
      </c>
      <c r="G335" s="21">
        <v>11</v>
      </c>
      <c r="H335" s="21">
        <v>94</v>
      </c>
      <c r="I335" s="21">
        <v>2.5</v>
      </c>
      <c r="J335" s="21">
        <v>13.75</v>
      </c>
      <c r="K335" s="21">
        <v>114</v>
      </c>
      <c r="L335" s="52">
        <v>114</v>
      </c>
      <c r="M3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5" s="28"/>
    </row>
    <row r="336" spans="3:14" x14ac:dyDescent="0.25">
      <c r="C336" s="69" t="s">
        <v>119</v>
      </c>
      <c r="D336" s="21" t="s">
        <v>135</v>
      </c>
      <c r="E336" s="21">
        <v>2012</v>
      </c>
      <c r="F336" s="21">
        <v>0</v>
      </c>
      <c r="G336" s="21">
        <v>0</v>
      </c>
      <c r="H336" s="21">
        <v>69</v>
      </c>
      <c r="I336" s="21">
        <v>0</v>
      </c>
      <c r="J336" s="21">
        <v>0</v>
      </c>
      <c r="K336" s="21">
        <v>86.179487179487182</v>
      </c>
      <c r="L336" s="52">
        <v>86.179487179487182</v>
      </c>
      <c r="M3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36" s="28"/>
    </row>
    <row r="337" spans="3:14" x14ac:dyDescent="0.25">
      <c r="C337" s="69" t="s">
        <v>136</v>
      </c>
      <c r="D337" s="21" t="s">
        <v>137</v>
      </c>
      <c r="E337" s="21">
        <v>2012</v>
      </c>
      <c r="F337" s="21">
        <v>6</v>
      </c>
      <c r="G337" s="21">
        <v>12</v>
      </c>
      <c r="H337" s="21">
        <v>119</v>
      </c>
      <c r="I337" s="21">
        <v>7.5</v>
      </c>
      <c r="J337" s="21">
        <v>15</v>
      </c>
      <c r="K337" s="21">
        <v>139</v>
      </c>
      <c r="L337" s="52">
        <v>139</v>
      </c>
      <c r="M3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7" s="28"/>
    </row>
    <row r="338" spans="3:14" x14ac:dyDescent="0.25">
      <c r="C338" s="69" t="s">
        <v>139</v>
      </c>
      <c r="D338" s="21" t="s">
        <v>140</v>
      </c>
      <c r="E338" s="21">
        <v>2012</v>
      </c>
      <c r="F338" s="21">
        <v>17</v>
      </c>
      <c r="G338" s="21">
        <v>40</v>
      </c>
      <c r="H338" s="21">
        <v>178</v>
      </c>
      <c r="I338" s="21">
        <v>21.25</v>
      </c>
      <c r="J338" s="21">
        <v>50</v>
      </c>
      <c r="K338" s="21">
        <v>198</v>
      </c>
      <c r="L338" s="52">
        <v>198</v>
      </c>
      <c r="M3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8" s="28"/>
    </row>
    <row r="339" spans="3:14" x14ac:dyDescent="0.25">
      <c r="C339" s="69" t="s">
        <v>139</v>
      </c>
      <c r="D339" s="21" t="s">
        <v>142</v>
      </c>
      <c r="E339" s="21">
        <v>2012</v>
      </c>
      <c r="F339" s="21">
        <v>37</v>
      </c>
      <c r="G339" s="21">
        <v>49</v>
      </c>
      <c r="H339" s="21">
        <v>149</v>
      </c>
      <c r="I339" s="21">
        <v>46.25</v>
      </c>
      <c r="J339" s="21">
        <v>61.051282051282051</v>
      </c>
      <c r="K339" s="21">
        <v>169</v>
      </c>
      <c r="L339" s="52">
        <v>169</v>
      </c>
      <c r="M3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39" s="28"/>
    </row>
    <row r="340" spans="3:14" x14ac:dyDescent="0.25">
      <c r="C340" s="69" t="s">
        <v>139</v>
      </c>
      <c r="D340" s="21" t="s">
        <v>145</v>
      </c>
      <c r="E340" s="21">
        <v>2012</v>
      </c>
      <c r="F340" s="21">
        <v>17</v>
      </c>
      <c r="G340" s="21">
        <v>40</v>
      </c>
      <c r="H340" s="21">
        <v>212</v>
      </c>
      <c r="I340" s="21">
        <v>21.25</v>
      </c>
      <c r="J340" s="21">
        <v>50</v>
      </c>
      <c r="K340" s="21">
        <v>232</v>
      </c>
      <c r="L340" s="52">
        <v>232</v>
      </c>
      <c r="M3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340" s="28"/>
    </row>
    <row r="341" spans="3:14" x14ac:dyDescent="0.25">
      <c r="C341" s="69" t="s">
        <v>139</v>
      </c>
      <c r="D341" s="21" t="s">
        <v>147</v>
      </c>
      <c r="E341" s="21">
        <v>2012</v>
      </c>
      <c r="F341" s="21">
        <v>18</v>
      </c>
      <c r="G341" s="21">
        <v>35</v>
      </c>
      <c r="H341" s="21">
        <v>202</v>
      </c>
      <c r="I341" s="21">
        <v>22.5</v>
      </c>
      <c r="J341" s="21">
        <v>43.75</v>
      </c>
      <c r="K341" s="21">
        <v>222</v>
      </c>
      <c r="L341" s="52">
        <v>222</v>
      </c>
      <c r="M3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341" s="28"/>
    </row>
    <row r="342" spans="3:14" x14ac:dyDescent="0.25">
      <c r="C342" s="69" t="s">
        <v>139</v>
      </c>
      <c r="D342" s="21" t="s">
        <v>148</v>
      </c>
      <c r="E342" s="21">
        <v>2012</v>
      </c>
      <c r="F342" s="21">
        <v>39</v>
      </c>
      <c r="G342" s="21">
        <v>51</v>
      </c>
      <c r="H342" s="21">
        <v>160</v>
      </c>
      <c r="I342" s="21">
        <v>48.75</v>
      </c>
      <c r="J342" s="21">
        <v>63.564102564102562</v>
      </c>
      <c r="K342" s="21">
        <v>180</v>
      </c>
      <c r="L342" s="52">
        <v>180</v>
      </c>
      <c r="M3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42" s="28"/>
    </row>
    <row r="343" spans="3:14" x14ac:dyDescent="0.25">
      <c r="C343" s="69" t="s">
        <v>139</v>
      </c>
      <c r="D343" s="21" t="s">
        <v>149</v>
      </c>
      <c r="E343" s="21">
        <v>2012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52">
        <v>0</v>
      </c>
      <c r="M3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43" s="28"/>
    </row>
    <row r="344" spans="3:14" x14ac:dyDescent="0.25">
      <c r="C344" s="69" t="s">
        <v>139</v>
      </c>
      <c r="D344" s="21" t="s">
        <v>150</v>
      </c>
      <c r="E344" s="21">
        <v>2012</v>
      </c>
      <c r="F344" s="21">
        <v>17</v>
      </c>
      <c r="G344" s="21">
        <v>40</v>
      </c>
      <c r="H344" s="21">
        <v>170</v>
      </c>
      <c r="I344" s="21">
        <v>21.25</v>
      </c>
      <c r="J344" s="21">
        <v>50</v>
      </c>
      <c r="K344" s="21">
        <v>190</v>
      </c>
      <c r="L344" s="52">
        <v>190</v>
      </c>
      <c r="M3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44" s="28"/>
    </row>
    <row r="345" spans="3:14" x14ac:dyDescent="0.25">
      <c r="C345" s="69" t="s">
        <v>139</v>
      </c>
      <c r="D345" s="21" t="s">
        <v>152</v>
      </c>
      <c r="E345" s="21">
        <v>2012</v>
      </c>
      <c r="F345" s="21">
        <v>19</v>
      </c>
      <c r="G345" s="21">
        <v>27</v>
      </c>
      <c r="H345" s="21">
        <v>153</v>
      </c>
      <c r="I345" s="21">
        <v>23.75</v>
      </c>
      <c r="J345" s="21">
        <v>33.75</v>
      </c>
      <c r="K345" s="21">
        <v>173</v>
      </c>
      <c r="L345" s="52">
        <v>173</v>
      </c>
      <c r="M3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45" s="28"/>
    </row>
    <row r="346" spans="3:14" x14ac:dyDescent="0.25">
      <c r="C346" s="69" t="s">
        <v>154</v>
      </c>
      <c r="D346" s="21" t="s">
        <v>155</v>
      </c>
      <c r="E346" s="21">
        <v>2012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0</v>
      </c>
      <c r="L346" s="52">
        <v>0</v>
      </c>
      <c r="M3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46" s="28"/>
    </row>
    <row r="347" spans="3:14" x14ac:dyDescent="0.25">
      <c r="C347" s="69" t="s">
        <v>154</v>
      </c>
      <c r="D347" s="21" t="s">
        <v>156</v>
      </c>
      <c r="E347" s="21">
        <v>2012</v>
      </c>
      <c r="F347" s="21">
        <v>14</v>
      </c>
      <c r="G347" s="21">
        <v>28</v>
      </c>
      <c r="H347" s="21">
        <v>121</v>
      </c>
      <c r="I347" s="21">
        <v>17.5</v>
      </c>
      <c r="J347" s="21">
        <v>35</v>
      </c>
      <c r="K347" s="21">
        <v>141</v>
      </c>
      <c r="L347" s="52">
        <v>141</v>
      </c>
      <c r="M3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47" s="28"/>
    </row>
    <row r="348" spans="3:14" x14ac:dyDescent="0.25">
      <c r="C348" s="69" t="s">
        <v>154</v>
      </c>
      <c r="D348" s="21" t="s">
        <v>157</v>
      </c>
      <c r="E348" s="21">
        <v>2012</v>
      </c>
      <c r="F348" s="21">
        <v>2</v>
      </c>
      <c r="G348" s="21">
        <v>19</v>
      </c>
      <c r="H348" s="21">
        <v>72</v>
      </c>
      <c r="I348" s="21">
        <v>2.5</v>
      </c>
      <c r="J348" s="21">
        <v>23.75</v>
      </c>
      <c r="K348" s="21">
        <v>89.948717948717956</v>
      </c>
      <c r="L348" s="52">
        <v>89.948717948717956</v>
      </c>
      <c r="M3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48" s="28"/>
    </row>
    <row r="349" spans="3:14" x14ac:dyDescent="0.25">
      <c r="C349" s="69" t="s">
        <v>154</v>
      </c>
      <c r="D349" s="21" t="s">
        <v>158</v>
      </c>
      <c r="E349" s="21">
        <v>2012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52">
        <v>0</v>
      </c>
      <c r="M3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49" s="28"/>
    </row>
    <row r="350" spans="3:14" x14ac:dyDescent="0.25">
      <c r="C350" s="69" t="s">
        <v>154</v>
      </c>
      <c r="D350" s="21" t="s">
        <v>159</v>
      </c>
      <c r="E350" s="21">
        <v>2012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52">
        <v>0</v>
      </c>
      <c r="M3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0" s="28"/>
    </row>
    <row r="351" spans="3:14" x14ac:dyDescent="0.25">
      <c r="C351" s="69" t="s">
        <v>154</v>
      </c>
      <c r="D351" s="21" t="s">
        <v>160</v>
      </c>
      <c r="E351" s="21">
        <v>2012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0</v>
      </c>
      <c r="L351" s="52">
        <v>0</v>
      </c>
      <c r="M3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1" s="28"/>
    </row>
    <row r="352" spans="3:14" x14ac:dyDescent="0.25">
      <c r="C352" s="69" t="s">
        <v>154</v>
      </c>
      <c r="D352" s="21" t="s">
        <v>161</v>
      </c>
      <c r="E352" s="21">
        <v>2012</v>
      </c>
      <c r="F352" s="21">
        <v>5</v>
      </c>
      <c r="G352" s="21">
        <v>10</v>
      </c>
      <c r="H352" s="21">
        <v>75</v>
      </c>
      <c r="I352" s="21">
        <v>6.25</v>
      </c>
      <c r="J352" s="21">
        <v>12.5</v>
      </c>
      <c r="K352" s="21">
        <v>93.717948717948715</v>
      </c>
      <c r="L352" s="52">
        <v>93.717948717948715</v>
      </c>
      <c r="M3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52" s="28"/>
    </row>
    <row r="353" spans="3:14" x14ac:dyDescent="0.25">
      <c r="C353" s="69" t="s">
        <v>154</v>
      </c>
      <c r="D353" s="21" t="s">
        <v>162</v>
      </c>
      <c r="E353" s="21">
        <v>2012</v>
      </c>
      <c r="F353" s="21">
        <v>3</v>
      </c>
      <c r="G353" s="21">
        <v>11</v>
      </c>
      <c r="H353" s="21">
        <v>65</v>
      </c>
      <c r="I353" s="21">
        <v>3.75</v>
      </c>
      <c r="J353" s="21">
        <v>13.75</v>
      </c>
      <c r="K353" s="21">
        <v>81.15384615384616</v>
      </c>
      <c r="L353" s="52">
        <v>81.15384615384616</v>
      </c>
      <c r="M3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53" s="28"/>
    </row>
    <row r="354" spans="3:14" x14ac:dyDescent="0.25">
      <c r="C354" s="69" t="s">
        <v>154</v>
      </c>
      <c r="D354" s="21" t="s">
        <v>163</v>
      </c>
      <c r="E354" s="21">
        <v>2012</v>
      </c>
      <c r="F354" s="21">
        <v>5</v>
      </c>
      <c r="G354" s="21">
        <v>17</v>
      </c>
      <c r="H354" s="21">
        <v>36</v>
      </c>
      <c r="I354" s="21">
        <v>6.25</v>
      </c>
      <c r="J354" s="21">
        <v>21.25</v>
      </c>
      <c r="K354" s="21">
        <v>45</v>
      </c>
      <c r="L354" s="52">
        <v>45</v>
      </c>
      <c r="M3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4" s="28"/>
    </row>
    <row r="355" spans="3:14" x14ac:dyDescent="0.25">
      <c r="C355" s="69" t="s">
        <v>154</v>
      </c>
      <c r="D355" s="21" t="s">
        <v>164</v>
      </c>
      <c r="E355" s="21">
        <v>2012</v>
      </c>
      <c r="F355" s="21">
        <v>5</v>
      </c>
      <c r="G355" s="21">
        <v>14</v>
      </c>
      <c r="H355" s="21">
        <v>77</v>
      </c>
      <c r="I355" s="21">
        <v>6.25</v>
      </c>
      <c r="J355" s="21">
        <v>17.5</v>
      </c>
      <c r="K355" s="21">
        <v>96.230769230769226</v>
      </c>
      <c r="L355" s="52">
        <v>96.230769230769226</v>
      </c>
      <c r="M3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55" s="28"/>
    </row>
    <row r="356" spans="3:14" x14ac:dyDescent="0.25">
      <c r="C356" s="69" t="s">
        <v>154</v>
      </c>
      <c r="D356" s="21" t="s">
        <v>166</v>
      </c>
      <c r="E356" s="21">
        <v>2012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52">
        <v>0</v>
      </c>
      <c r="M3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6" s="28"/>
    </row>
    <row r="357" spans="3:14" x14ac:dyDescent="0.25">
      <c r="C357" s="69" t="s">
        <v>154</v>
      </c>
      <c r="D357" s="21" t="s">
        <v>167</v>
      </c>
      <c r="E357" s="21">
        <v>2012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52">
        <v>0</v>
      </c>
      <c r="M3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7" s="28"/>
    </row>
    <row r="358" spans="3:14" x14ac:dyDescent="0.25">
      <c r="C358" s="69" t="s">
        <v>154</v>
      </c>
      <c r="D358" s="21" t="s">
        <v>168</v>
      </c>
      <c r="E358" s="21">
        <v>2012</v>
      </c>
      <c r="F358" s="21">
        <v>10</v>
      </c>
      <c r="G358" s="21">
        <v>24</v>
      </c>
      <c r="H358" s="21">
        <v>49</v>
      </c>
      <c r="I358" s="21">
        <v>12.5</v>
      </c>
      <c r="J358" s="21">
        <v>30</v>
      </c>
      <c r="K358" s="21">
        <v>61.051282051282051</v>
      </c>
      <c r="L358" s="52">
        <v>61.051282051282051</v>
      </c>
      <c r="M3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58" s="28"/>
    </row>
    <row r="359" spans="3:14" x14ac:dyDescent="0.25">
      <c r="C359" s="69" t="s">
        <v>154</v>
      </c>
      <c r="D359" s="21" t="s">
        <v>169</v>
      </c>
      <c r="E359" s="21">
        <v>2012</v>
      </c>
      <c r="F359" s="21">
        <v>6</v>
      </c>
      <c r="G359" s="21">
        <v>7</v>
      </c>
      <c r="H359" s="21">
        <v>31</v>
      </c>
      <c r="I359" s="21">
        <v>7.5</v>
      </c>
      <c r="J359" s="21">
        <v>8.75</v>
      </c>
      <c r="K359" s="21">
        <v>38.75</v>
      </c>
      <c r="L359" s="52">
        <v>38.75</v>
      </c>
      <c r="M3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59" s="28"/>
    </row>
    <row r="360" spans="3:14" x14ac:dyDescent="0.25">
      <c r="C360" s="69" t="s">
        <v>154</v>
      </c>
      <c r="D360" s="21" t="s">
        <v>170</v>
      </c>
      <c r="E360" s="21">
        <v>2012</v>
      </c>
      <c r="F360" s="21">
        <v>11</v>
      </c>
      <c r="G360" s="21">
        <v>23</v>
      </c>
      <c r="H360" s="21">
        <v>56</v>
      </c>
      <c r="I360" s="21">
        <v>13.75</v>
      </c>
      <c r="J360" s="21">
        <v>28.75</v>
      </c>
      <c r="K360" s="21">
        <v>69.84615384615384</v>
      </c>
      <c r="L360" s="52">
        <v>69.84615384615384</v>
      </c>
      <c r="M3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0" s="28"/>
    </row>
    <row r="361" spans="3:14" x14ac:dyDescent="0.25">
      <c r="C361" s="69" t="s">
        <v>154</v>
      </c>
      <c r="D361" s="21" t="s">
        <v>171</v>
      </c>
      <c r="E361" s="21">
        <v>2012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52">
        <v>0</v>
      </c>
      <c r="M3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61" s="28"/>
    </row>
    <row r="362" spans="3:14" x14ac:dyDescent="0.25">
      <c r="C362" s="69" t="s">
        <v>154</v>
      </c>
      <c r="D362" s="21" t="s">
        <v>172</v>
      </c>
      <c r="E362" s="21">
        <v>2012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>
        <v>0</v>
      </c>
      <c r="L362" s="52">
        <v>0</v>
      </c>
      <c r="M3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62" s="28"/>
    </row>
    <row r="363" spans="3:14" x14ac:dyDescent="0.25">
      <c r="C363" s="69" t="s">
        <v>154</v>
      </c>
      <c r="D363" s="21" t="s">
        <v>173</v>
      </c>
      <c r="E363" s="21">
        <v>2012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52">
        <v>0</v>
      </c>
      <c r="M3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63" s="28"/>
    </row>
    <row r="364" spans="3:14" x14ac:dyDescent="0.25">
      <c r="C364" s="69" t="s">
        <v>174</v>
      </c>
      <c r="D364" s="21" t="s">
        <v>175</v>
      </c>
      <c r="E364" s="21">
        <v>2012</v>
      </c>
      <c r="F364" s="21">
        <v>2</v>
      </c>
      <c r="G364" s="21">
        <v>5</v>
      </c>
      <c r="H364" s="21">
        <v>50</v>
      </c>
      <c r="I364" s="21">
        <v>2.5</v>
      </c>
      <c r="J364" s="21">
        <v>6.25</v>
      </c>
      <c r="K364" s="21">
        <v>62.307692307692307</v>
      </c>
      <c r="L364" s="52">
        <v>62.307692307692307</v>
      </c>
      <c r="M3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4" s="28"/>
    </row>
    <row r="365" spans="3:14" x14ac:dyDescent="0.25">
      <c r="C365" s="69" t="s">
        <v>174</v>
      </c>
      <c r="D365" s="21" t="s">
        <v>176</v>
      </c>
      <c r="E365" s="21">
        <v>2012</v>
      </c>
      <c r="F365" s="21">
        <v>3</v>
      </c>
      <c r="G365" s="21">
        <v>10</v>
      </c>
      <c r="H365" s="21">
        <v>70</v>
      </c>
      <c r="I365" s="21">
        <v>3.75</v>
      </c>
      <c r="J365" s="21">
        <v>12.5</v>
      </c>
      <c r="K365" s="21">
        <v>87.435897435897431</v>
      </c>
      <c r="L365" s="52">
        <v>87.435897435897431</v>
      </c>
      <c r="M3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5" s="28"/>
    </row>
    <row r="366" spans="3:14" x14ac:dyDescent="0.25">
      <c r="C366" s="69" t="s">
        <v>174</v>
      </c>
      <c r="D366" s="21" t="s">
        <v>177</v>
      </c>
      <c r="E366" s="21">
        <v>2012</v>
      </c>
      <c r="F366" s="21">
        <v>4</v>
      </c>
      <c r="G366" s="21">
        <v>19</v>
      </c>
      <c r="H366" s="21">
        <v>41</v>
      </c>
      <c r="I366" s="21">
        <v>5</v>
      </c>
      <c r="J366" s="21">
        <v>23.75</v>
      </c>
      <c r="K366" s="21">
        <v>51</v>
      </c>
      <c r="L366" s="52">
        <v>51</v>
      </c>
      <c r="M3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6" s="28"/>
    </row>
    <row r="367" spans="3:14" x14ac:dyDescent="0.25">
      <c r="C367" s="69" t="s">
        <v>174</v>
      </c>
      <c r="D367" s="21" t="s">
        <v>178</v>
      </c>
      <c r="E367" s="21">
        <v>2012</v>
      </c>
      <c r="F367" s="21">
        <v>6</v>
      </c>
      <c r="G367" s="21">
        <v>16</v>
      </c>
      <c r="H367" s="21">
        <v>56</v>
      </c>
      <c r="I367" s="21">
        <v>7.5</v>
      </c>
      <c r="J367" s="21">
        <v>20</v>
      </c>
      <c r="K367" s="21">
        <v>69.84615384615384</v>
      </c>
      <c r="L367" s="52">
        <v>69.84615384615384</v>
      </c>
      <c r="M3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7" s="28"/>
    </row>
    <row r="368" spans="3:14" x14ac:dyDescent="0.25">
      <c r="C368" s="69" t="s">
        <v>174</v>
      </c>
      <c r="D368" s="21" t="s">
        <v>179</v>
      </c>
      <c r="E368" s="21">
        <v>2012</v>
      </c>
      <c r="F368" s="21">
        <v>2</v>
      </c>
      <c r="G368" s="21">
        <v>8</v>
      </c>
      <c r="H368" s="21">
        <v>56</v>
      </c>
      <c r="I368" s="21">
        <v>2.5</v>
      </c>
      <c r="J368" s="21">
        <v>10</v>
      </c>
      <c r="K368" s="21">
        <v>69.84615384615384</v>
      </c>
      <c r="L368" s="52">
        <v>69.84615384615384</v>
      </c>
      <c r="M3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68" s="28"/>
    </row>
    <row r="369" spans="3:14" x14ac:dyDescent="0.25">
      <c r="C369" s="69" t="s">
        <v>174</v>
      </c>
      <c r="D369" s="21" t="s">
        <v>180</v>
      </c>
      <c r="E369" s="21">
        <v>2012</v>
      </c>
      <c r="F369" s="21">
        <v>2</v>
      </c>
      <c r="G369" s="21">
        <v>5</v>
      </c>
      <c r="H369" s="21">
        <v>36</v>
      </c>
      <c r="I369" s="21">
        <v>2.5</v>
      </c>
      <c r="J369" s="21">
        <v>6.25</v>
      </c>
      <c r="K369" s="21">
        <v>45</v>
      </c>
      <c r="L369" s="52">
        <v>45</v>
      </c>
      <c r="M3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69" s="28"/>
    </row>
    <row r="370" spans="3:14" x14ac:dyDescent="0.25">
      <c r="C370" s="69" t="s">
        <v>174</v>
      </c>
      <c r="D370" s="21" t="s">
        <v>181</v>
      </c>
      <c r="E370" s="21">
        <v>2012</v>
      </c>
      <c r="F370" s="21">
        <v>3</v>
      </c>
      <c r="G370" s="21">
        <v>7</v>
      </c>
      <c r="H370" s="21">
        <v>37</v>
      </c>
      <c r="I370" s="21">
        <v>3.75</v>
      </c>
      <c r="J370" s="21">
        <v>8.75</v>
      </c>
      <c r="K370" s="21">
        <v>46.25</v>
      </c>
      <c r="L370" s="52">
        <v>46.25</v>
      </c>
      <c r="M3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70" s="28"/>
    </row>
    <row r="371" spans="3:14" x14ac:dyDescent="0.25">
      <c r="C371" s="69" t="s">
        <v>174</v>
      </c>
      <c r="D371" s="21" t="s">
        <v>182</v>
      </c>
      <c r="E371" s="21">
        <v>2012</v>
      </c>
      <c r="F371" s="21">
        <v>2</v>
      </c>
      <c r="G371" s="21">
        <v>15</v>
      </c>
      <c r="H371" s="21">
        <v>23</v>
      </c>
      <c r="I371" s="21">
        <v>2.5</v>
      </c>
      <c r="J371" s="21">
        <v>18.75</v>
      </c>
      <c r="K371" s="21">
        <v>28.75</v>
      </c>
      <c r="L371" s="52">
        <v>28.75</v>
      </c>
      <c r="M3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71" s="28"/>
    </row>
    <row r="372" spans="3:14" x14ac:dyDescent="0.25">
      <c r="C372" s="69" t="s">
        <v>174</v>
      </c>
      <c r="D372" s="21" t="s">
        <v>183</v>
      </c>
      <c r="E372" s="21">
        <v>2012</v>
      </c>
      <c r="F372" s="21">
        <v>9</v>
      </c>
      <c r="G372" s="21">
        <v>22</v>
      </c>
      <c r="H372" s="21">
        <v>55</v>
      </c>
      <c r="I372" s="21">
        <v>11.25</v>
      </c>
      <c r="J372" s="21">
        <v>27.5</v>
      </c>
      <c r="K372" s="21">
        <v>68.589743589743591</v>
      </c>
      <c r="L372" s="52">
        <v>68.589743589743591</v>
      </c>
      <c r="M3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72" s="28"/>
    </row>
    <row r="373" spans="3:14" x14ac:dyDescent="0.25">
      <c r="C373" s="69" t="s">
        <v>174</v>
      </c>
      <c r="D373" s="21" t="s">
        <v>184</v>
      </c>
      <c r="E373" s="21">
        <v>2012</v>
      </c>
      <c r="F373" s="21">
        <v>2</v>
      </c>
      <c r="G373" s="21">
        <v>15</v>
      </c>
      <c r="H373" s="21">
        <v>73</v>
      </c>
      <c r="I373" s="21">
        <v>2.5</v>
      </c>
      <c r="J373" s="21">
        <v>18.75</v>
      </c>
      <c r="K373" s="21">
        <v>91.205128205128204</v>
      </c>
      <c r="L373" s="52">
        <v>91.205128205128204</v>
      </c>
      <c r="M3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73" s="28"/>
    </row>
    <row r="374" spans="3:14" x14ac:dyDescent="0.25">
      <c r="C374" s="69" t="s">
        <v>174</v>
      </c>
      <c r="D374" s="21" t="s">
        <v>185</v>
      </c>
      <c r="E374" s="21">
        <v>2012</v>
      </c>
      <c r="F374" s="21">
        <v>2</v>
      </c>
      <c r="G374" s="21">
        <v>8</v>
      </c>
      <c r="H374" s="21">
        <v>33</v>
      </c>
      <c r="I374" s="21">
        <v>2.5</v>
      </c>
      <c r="J374" s="21">
        <v>10</v>
      </c>
      <c r="K374" s="21">
        <v>41.25</v>
      </c>
      <c r="L374" s="52">
        <v>41.25</v>
      </c>
      <c r="M3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74" s="28"/>
    </row>
    <row r="375" spans="3:14" x14ac:dyDescent="0.25">
      <c r="C375" s="69" t="s">
        <v>186</v>
      </c>
      <c r="D375" s="21" t="s">
        <v>187</v>
      </c>
      <c r="E375" s="21">
        <v>2012</v>
      </c>
      <c r="F375" s="21">
        <v>3</v>
      </c>
      <c r="G375" s="21">
        <v>21</v>
      </c>
      <c r="H375" s="21">
        <v>173</v>
      </c>
      <c r="I375" s="21">
        <v>3.75</v>
      </c>
      <c r="J375" s="21">
        <v>26.25</v>
      </c>
      <c r="K375" s="21">
        <v>193</v>
      </c>
      <c r="L375" s="52">
        <v>193</v>
      </c>
      <c r="M3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75" s="28"/>
    </row>
    <row r="376" spans="3:14" x14ac:dyDescent="0.25">
      <c r="C376" s="69" t="s">
        <v>186</v>
      </c>
      <c r="D376" s="21" t="s">
        <v>189</v>
      </c>
      <c r="E376" s="21">
        <v>2012</v>
      </c>
      <c r="F376" s="21">
        <v>18</v>
      </c>
      <c r="G376" s="21">
        <v>23</v>
      </c>
      <c r="H376" s="21">
        <v>92</v>
      </c>
      <c r="I376" s="21">
        <v>22.5</v>
      </c>
      <c r="J376" s="21">
        <v>28.75</v>
      </c>
      <c r="K376" s="21">
        <v>112</v>
      </c>
      <c r="L376" s="52">
        <v>112</v>
      </c>
      <c r="M3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76" s="28"/>
    </row>
    <row r="377" spans="3:14" x14ac:dyDescent="0.25">
      <c r="C377" s="69" t="s">
        <v>186</v>
      </c>
      <c r="D377" s="21" t="s">
        <v>191</v>
      </c>
      <c r="E377" s="21">
        <v>2012</v>
      </c>
      <c r="F377" s="21">
        <v>13</v>
      </c>
      <c r="G377" s="21">
        <v>27</v>
      </c>
      <c r="H377" s="21">
        <v>329</v>
      </c>
      <c r="I377" s="21">
        <v>16.25</v>
      </c>
      <c r="J377" s="21">
        <v>33.75</v>
      </c>
      <c r="K377" s="21">
        <v>340.93277310924373</v>
      </c>
      <c r="L377" s="52">
        <v>340.93277310924373</v>
      </c>
      <c r="M3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377" s="28"/>
    </row>
    <row r="378" spans="3:14" x14ac:dyDescent="0.25">
      <c r="C378" s="69" t="s">
        <v>186</v>
      </c>
      <c r="D378" s="21" t="s">
        <v>193</v>
      </c>
      <c r="E378" s="21">
        <v>2012</v>
      </c>
      <c r="F378" s="21">
        <v>12</v>
      </c>
      <c r="G378" s="21">
        <v>20</v>
      </c>
      <c r="H378" s="21">
        <v>143</v>
      </c>
      <c r="I378" s="21">
        <v>15</v>
      </c>
      <c r="J378" s="21">
        <v>25</v>
      </c>
      <c r="K378" s="21">
        <v>163</v>
      </c>
      <c r="L378" s="52">
        <v>163</v>
      </c>
      <c r="M3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78" s="28"/>
    </row>
    <row r="379" spans="3:14" x14ac:dyDescent="0.25">
      <c r="C379" s="69" t="s">
        <v>186</v>
      </c>
      <c r="D379" s="21" t="s">
        <v>195</v>
      </c>
      <c r="E379" s="21">
        <v>2012</v>
      </c>
      <c r="F379" s="21">
        <v>2</v>
      </c>
      <c r="G379" s="21">
        <v>24</v>
      </c>
      <c r="H379" s="21">
        <v>75</v>
      </c>
      <c r="I379" s="21">
        <v>2.5</v>
      </c>
      <c r="J379" s="21">
        <v>30</v>
      </c>
      <c r="K379" s="21">
        <v>93.717948717948715</v>
      </c>
      <c r="L379" s="52">
        <v>93.717948717948715</v>
      </c>
      <c r="M3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79" s="28"/>
    </row>
    <row r="380" spans="3:14" x14ac:dyDescent="0.25">
      <c r="C380" s="69" t="s">
        <v>186</v>
      </c>
      <c r="D380" s="21" t="s">
        <v>196</v>
      </c>
      <c r="E380" s="21">
        <v>2012</v>
      </c>
      <c r="F380" s="21">
        <v>26</v>
      </c>
      <c r="G380" s="21">
        <v>27</v>
      </c>
      <c r="H380" s="21">
        <v>103</v>
      </c>
      <c r="I380" s="21">
        <v>32.5</v>
      </c>
      <c r="J380" s="21">
        <v>33.75</v>
      </c>
      <c r="K380" s="21">
        <v>123</v>
      </c>
      <c r="L380" s="52">
        <v>123</v>
      </c>
      <c r="M3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80" s="28"/>
    </row>
    <row r="381" spans="3:14" x14ac:dyDescent="0.25">
      <c r="C381" s="69" t="s">
        <v>186</v>
      </c>
      <c r="D381" s="21" t="s">
        <v>197</v>
      </c>
      <c r="E381" s="21">
        <v>2012</v>
      </c>
      <c r="F381" s="21">
        <v>3</v>
      </c>
      <c r="G381" s="21">
        <v>13</v>
      </c>
      <c r="H381" s="21">
        <v>120</v>
      </c>
      <c r="I381" s="21">
        <v>3.75</v>
      </c>
      <c r="J381" s="21">
        <v>16.25</v>
      </c>
      <c r="K381" s="21">
        <v>140</v>
      </c>
      <c r="L381" s="52">
        <v>140</v>
      </c>
      <c r="M3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81" s="28"/>
    </row>
    <row r="382" spans="3:14" x14ac:dyDescent="0.25">
      <c r="C382" s="69" t="s">
        <v>186</v>
      </c>
      <c r="D382" s="21" t="s">
        <v>199</v>
      </c>
      <c r="E382" s="21">
        <v>2012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52">
        <v>0</v>
      </c>
      <c r="M3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82" s="28"/>
    </row>
    <row r="383" spans="3:14" x14ac:dyDescent="0.25">
      <c r="C383" s="69" t="s">
        <v>186</v>
      </c>
      <c r="D383" s="21" t="s">
        <v>200</v>
      </c>
      <c r="E383" s="21">
        <v>2012</v>
      </c>
      <c r="F383" s="21">
        <v>24</v>
      </c>
      <c r="G383" s="21">
        <v>25</v>
      </c>
      <c r="H383" s="21">
        <v>64</v>
      </c>
      <c r="I383" s="21">
        <v>30</v>
      </c>
      <c r="J383" s="21">
        <v>31.25</v>
      </c>
      <c r="K383" s="21">
        <v>79.897435897435898</v>
      </c>
      <c r="L383" s="52">
        <v>79.897435897435898</v>
      </c>
      <c r="M3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83" s="28"/>
    </row>
    <row r="384" spans="3:14" x14ac:dyDescent="0.25">
      <c r="C384" s="69" t="s">
        <v>186</v>
      </c>
      <c r="D384" s="21" t="s">
        <v>201</v>
      </c>
      <c r="E384" s="21">
        <v>2012</v>
      </c>
      <c r="F384" s="21">
        <v>12</v>
      </c>
      <c r="G384" s="21">
        <v>13</v>
      </c>
      <c r="H384" s="21">
        <v>80</v>
      </c>
      <c r="I384" s="21">
        <v>15</v>
      </c>
      <c r="J384" s="21">
        <v>16.25</v>
      </c>
      <c r="K384" s="21">
        <v>100</v>
      </c>
      <c r="L384" s="52">
        <v>100</v>
      </c>
      <c r="M3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84" s="28"/>
    </row>
    <row r="385" spans="3:14" x14ac:dyDescent="0.25">
      <c r="C385" s="69" t="s">
        <v>186</v>
      </c>
      <c r="D385" s="21" t="s">
        <v>202</v>
      </c>
      <c r="E385" s="21">
        <v>2012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  <c r="K385" s="21">
        <v>0</v>
      </c>
      <c r="L385" s="52">
        <v>0</v>
      </c>
      <c r="M3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85" s="28"/>
    </row>
    <row r="386" spans="3:14" x14ac:dyDescent="0.25">
      <c r="C386" s="69" t="s">
        <v>186</v>
      </c>
      <c r="D386" s="21" t="s">
        <v>203</v>
      </c>
      <c r="E386" s="21">
        <v>2012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52">
        <v>0</v>
      </c>
      <c r="M3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86" s="28"/>
    </row>
    <row r="387" spans="3:14" x14ac:dyDescent="0.25">
      <c r="C387" s="69" t="s">
        <v>186</v>
      </c>
      <c r="D387" s="21" t="s">
        <v>204</v>
      </c>
      <c r="E387" s="21">
        <v>2012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52">
        <v>0</v>
      </c>
      <c r="M3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87" s="28"/>
    </row>
    <row r="388" spans="3:14" x14ac:dyDescent="0.25">
      <c r="C388" s="69" t="s">
        <v>205</v>
      </c>
      <c r="D388" s="21" t="s">
        <v>206</v>
      </c>
      <c r="E388" s="21">
        <v>2012</v>
      </c>
      <c r="F388" s="21">
        <v>9</v>
      </c>
      <c r="G388" s="21">
        <v>10</v>
      </c>
      <c r="H388" s="21">
        <v>139</v>
      </c>
      <c r="I388" s="21">
        <v>11.25</v>
      </c>
      <c r="J388" s="21">
        <v>12.5</v>
      </c>
      <c r="K388" s="21">
        <v>159</v>
      </c>
      <c r="L388" s="52">
        <v>159</v>
      </c>
      <c r="M3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88" s="28"/>
    </row>
    <row r="389" spans="3:14" x14ac:dyDescent="0.25">
      <c r="C389" s="69" t="s">
        <v>205</v>
      </c>
      <c r="D389" s="21" t="s">
        <v>208</v>
      </c>
      <c r="E389" s="21">
        <v>2012</v>
      </c>
      <c r="F389" s="21">
        <v>11</v>
      </c>
      <c r="G389" s="21">
        <v>13</v>
      </c>
      <c r="H389" s="21">
        <v>100</v>
      </c>
      <c r="I389" s="21">
        <v>13.75</v>
      </c>
      <c r="J389" s="21">
        <v>16.25</v>
      </c>
      <c r="K389" s="21">
        <v>120</v>
      </c>
      <c r="L389" s="52">
        <v>120</v>
      </c>
      <c r="M3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89" s="28"/>
    </row>
    <row r="390" spans="3:14" x14ac:dyDescent="0.25">
      <c r="C390" s="69" t="s">
        <v>205</v>
      </c>
      <c r="D390" s="21" t="s">
        <v>210</v>
      </c>
      <c r="E390" s="21">
        <v>2012</v>
      </c>
      <c r="F390" s="21">
        <v>9</v>
      </c>
      <c r="G390" s="21">
        <v>32</v>
      </c>
      <c r="H390" s="21">
        <v>80</v>
      </c>
      <c r="I390" s="21">
        <v>11.25</v>
      </c>
      <c r="J390" s="21">
        <v>40</v>
      </c>
      <c r="K390" s="21">
        <v>100</v>
      </c>
      <c r="L390" s="52">
        <v>100</v>
      </c>
      <c r="M3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390" s="28"/>
    </row>
    <row r="391" spans="3:14" x14ac:dyDescent="0.25">
      <c r="C391" s="69" t="s">
        <v>205</v>
      </c>
      <c r="D391" s="21" t="s">
        <v>212</v>
      </c>
      <c r="E391" s="21">
        <v>2012</v>
      </c>
      <c r="F391" s="21">
        <v>6</v>
      </c>
      <c r="G391" s="21">
        <v>86</v>
      </c>
      <c r="H391" s="21">
        <v>124</v>
      </c>
      <c r="I391" s="21">
        <v>7.5</v>
      </c>
      <c r="J391" s="21">
        <v>106</v>
      </c>
      <c r="K391" s="21">
        <v>144</v>
      </c>
      <c r="L391" s="52">
        <v>144</v>
      </c>
      <c r="M3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1" s="28"/>
    </row>
    <row r="392" spans="3:14" x14ac:dyDescent="0.25">
      <c r="C392" s="69" t="s">
        <v>205</v>
      </c>
      <c r="D392" s="21" t="s">
        <v>214</v>
      </c>
      <c r="E392" s="21">
        <v>2012</v>
      </c>
      <c r="F392" s="21">
        <v>11</v>
      </c>
      <c r="G392" s="21">
        <v>19</v>
      </c>
      <c r="H392" s="21">
        <v>148</v>
      </c>
      <c r="I392" s="21">
        <v>13.75</v>
      </c>
      <c r="J392" s="21">
        <v>23.75</v>
      </c>
      <c r="K392" s="21">
        <v>168</v>
      </c>
      <c r="L392" s="52">
        <v>168</v>
      </c>
      <c r="M3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2" s="28"/>
    </row>
    <row r="393" spans="3:14" x14ac:dyDescent="0.25">
      <c r="C393" s="69" t="s">
        <v>205</v>
      </c>
      <c r="D393" s="21" t="s">
        <v>215</v>
      </c>
      <c r="E393" s="21">
        <v>2012</v>
      </c>
      <c r="F393" s="21">
        <v>52</v>
      </c>
      <c r="G393" s="21">
        <v>87</v>
      </c>
      <c r="H393" s="21">
        <v>114</v>
      </c>
      <c r="I393" s="21">
        <v>64.820512820512818</v>
      </c>
      <c r="J393" s="21">
        <v>107</v>
      </c>
      <c r="K393" s="21">
        <v>134</v>
      </c>
      <c r="L393" s="52">
        <v>134</v>
      </c>
      <c r="M3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3" s="28"/>
    </row>
    <row r="394" spans="3:14" x14ac:dyDescent="0.25">
      <c r="C394" s="69" t="s">
        <v>205</v>
      </c>
      <c r="D394" s="21" t="s">
        <v>216</v>
      </c>
      <c r="E394" s="21">
        <v>2012</v>
      </c>
      <c r="F394" s="21">
        <v>19</v>
      </c>
      <c r="G394" s="21">
        <v>44</v>
      </c>
      <c r="H394" s="21">
        <v>130</v>
      </c>
      <c r="I394" s="21">
        <v>23.75</v>
      </c>
      <c r="J394" s="21">
        <v>54.769230769230766</v>
      </c>
      <c r="K394" s="21">
        <v>150</v>
      </c>
      <c r="L394" s="52">
        <v>150</v>
      </c>
      <c r="M3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4" s="28"/>
    </row>
    <row r="395" spans="3:14" x14ac:dyDescent="0.25">
      <c r="C395" s="69" t="s">
        <v>205</v>
      </c>
      <c r="D395" s="21" t="s">
        <v>218</v>
      </c>
      <c r="E395" s="21">
        <v>2012</v>
      </c>
      <c r="F395" s="21">
        <v>9</v>
      </c>
      <c r="G395" s="21">
        <v>30</v>
      </c>
      <c r="H395" s="21">
        <v>109</v>
      </c>
      <c r="I395" s="21">
        <v>11.25</v>
      </c>
      <c r="J395" s="21">
        <v>37.5</v>
      </c>
      <c r="K395" s="21">
        <v>129</v>
      </c>
      <c r="L395" s="52">
        <v>129</v>
      </c>
      <c r="M3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5" s="28"/>
    </row>
    <row r="396" spans="3:14" x14ac:dyDescent="0.25">
      <c r="C396" s="69" t="s">
        <v>205</v>
      </c>
      <c r="D396" s="21" t="s">
        <v>220</v>
      </c>
      <c r="E396" s="21">
        <v>2012</v>
      </c>
      <c r="F396" s="21">
        <v>20</v>
      </c>
      <c r="G396" s="21">
        <v>29</v>
      </c>
      <c r="H396" s="21">
        <v>110</v>
      </c>
      <c r="I396" s="21">
        <v>25</v>
      </c>
      <c r="J396" s="21">
        <v>36.25</v>
      </c>
      <c r="K396" s="21">
        <v>130</v>
      </c>
      <c r="L396" s="52">
        <v>130</v>
      </c>
      <c r="M3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6" s="28"/>
    </row>
    <row r="397" spans="3:14" x14ac:dyDescent="0.25">
      <c r="C397" s="69" t="s">
        <v>205</v>
      </c>
      <c r="D397" s="21" t="s">
        <v>221</v>
      </c>
      <c r="E397" s="21">
        <v>2012</v>
      </c>
      <c r="F397" s="21">
        <v>8</v>
      </c>
      <c r="G397" s="21">
        <v>20</v>
      </c>
      <c r="H397" s="21">
        <v>117</v>
      </c>
      <c r="I397" s="21">
        <v>10</v>
      </c>
      <c r="J397" s="21">
        <v>25</v>
      </c>
      <c r="K397" s="21">
        <v>137</v>
      </c>
      <c r="L397" s="52">
        <v>137</v>
      </c>
      <c r="M3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397" s="28"/>
    </row>
    <row r="398" spans="3:14" x14ac:dyDescent="0.25">
      <c r="C398" s="69" t="s">
        <v>205</v>
      </c>
      <c r="D398" s="21" t="s">
        <v>222</v>
      </c>
      <c r="E398" s="21">
        <v>2012</v>
      </c>
      <c r="F398" s="21">
        <v>25</v>
      </c>
      <c r="G398" s="21">
        <v>14</v>
      </c>
      <c r="H398" s="21">
        <v>40</v>
      </c>
      <c r="I398" s="21">
        <v>31.25</v>
      </c>
      <c r="J398" s="21">
        <v>17.5</v>
      </c>
      <c r="K398" s="21">
        <v>50</v>
      </c>
      <c r="L398" s="52">
        <v>50</v>
      </c>
      <c r="M3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98" s="28"/>
    </row>
    <row r="399" spans="3:14" x14ac:dyDescent="0.25">
      <c r="C399" s="69" t="s">
        <v>205</v>
      </c>
      <c r="D399" s="21" t="s">
        <v>223</v>
      </c>
      <c r="E399" s="21">
        <v>2012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0</v>
      </c>
      <c r="L399" s="52">
        <v>0</v>
      </c>
      <c r="M3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399" s="28"/>
    </row>
    <row r="400" spans="3:14" x14ac:dyDescent="0.25">
      <c r="C400" s="69" t="s">
        <v>205</v>
      </c>
      <c r="D400" s="21" t="s">
        <v>225</v>
      </c>
      <c r="E400" s="21">
        <v>2012</v>
      </c>
      <c r="F400" s="21">
        <v>5</v>
      </c>
      <c r="G400" s="21">
        <v>20</v>
      </c>
      <c r="H400" s="21">
        <v>117</v>
      </c>
      <c r="I400" s="21">
        <v>6.25</v>
      </c>
      <c r="J400" s="21">
        <v>25</v>
      </c>
      <c r="K400" s="21">
        <v>137</v>
      </c>
      <c r="L400" s="52">
        <v>137</v>
      </c>
      <c r="M4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0" s="28"/>
    </row>
    <row r="401" spans="3:14" x14ac:dyDescent="0.25">
      <c r="C401" s="69" t="s">
        <v>205</v>
      </c>
      <c r="D401" s="21" t="s">
        <v>227</v>
      </c>
      <c r="E401" s="21">
        <v>2012</v>
      </c>
      <c r="F401" s="21">
        <v>10</v>
      </c>
      <c r="G401" s="21">
        <v>32</v>
      </c>
      <c r="H401" s="21">
        <v>103</v>
      </c>
      <c r="I401" s="21">
        <v>12.5</v>
      </c>
      <c r="J401" s="21">
        <v>40</v>
      </c>
      <c r="K401" s="21">
        <v>123</v>
      </c>
      <c r="L401" s="52">
        <v>123</v>
      </c>
      <c r="M4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1" s="28"/>
    </row>
    <row r="402" spans="3:14" x14ac:dyDescent="0.25">
      <c r="C402" s="69" t="s">
        <v>205</v>
      </c>
      <c r="D402" s="21" t="s">
        <v>228</v>
      </c>
      <c r="E402" s="21">
        <v>2012</v>
      </c>
      <c r="F402" s="21">
        <v>30</v>
      </c>
      <c r="G402" s="21">
        <v>30</v>
      </c>
      <c r="H402" s="21">
        <v>53</v>
      </c>
      <c r="I402" s="21">
        <v>37.5</v>
      </c>
      <c r="J402" s="21">
        <v>37.5</v>
      </c>
      <c r="K402" s="21">
        <v>66.07692307692308</v>
      </c>
      <c r="L402" s="52">
        <v>66.07692307692308</v>
      </c>
      <c r="M4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02" s="28"/>
    </row>
    <row r="403" spans="3:14" x14ac:dyDescent="0.25">
      <c r="C403" s="69" t="s">
        <v>205</v>
      </c>
      <c r="D403" s="21" t="s">
        <v>229</v>
      </c>
      <c r="E403" s="21">
        <v>2012</v>
      </c>
      <c r="F403" s="21">
        <v>24</v>
      </c>
      <c r="G403" s="21">
        <v>27</v>
      </c>
      <c r="H403" s="21">
        <v>95</v>
      </c>
      <c r="I403" s="21">
        <v>30</v>
      </c>
      <c r="J403" s="21">
        <v>33.75</v>
      </c>
      <c r="K403" s="21">
        <v>115</v>
      </c>
      <c r="L403" s="52">
        <v>115</v>
      </c>
      <c r="M4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3" s="28"/>
    </row>
    <row r="404" spans="3:14" x14ac:dyDescent="0.25">
      <c r="C404" s="69" t="s">
        <v>205</v>
      </c>
      <c r="D404" s="21" t="s">
        <v>230</v>
      </c>
      <c r="E404" s="21">
        <v>2012</v>
      </c>
      <c r="F404" s="21">
        <v>17</v>
      </c>
      <c r="G404" s="21">
        <v>43</v>
      </c>
      <c r="H404" s="21">
        <v>120</v>
      </c>
      <c r="I404" s="21">
        <v>21.25</v>
      </c>
      <c r="J404" s="21">
        <v>53.512820512820511</v>
      </c>
      <c r="K404" s="21">
        <v>140</v>
      </c>
      <c r="L404" s="52">
        <v>140</v>
      </c>
      <c r="M4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4" s="28"/>
    </row>
    <row r="405" spans="3:14" x14ac:dyDescent="0.25">
      <c r="C405" s="69" t="s">
        <v>205</v>
      </c>
      <c r="D405" s="21" t="s">
        <v>232</v>
      </c>
      <c r="E405" s="21">
        <v>2012</v>
      </c>
      <c r="F405" s="21">
        <v>0</v>
      </c>
      <c r="G405" s="21">
        <v>0</v>
      </c>
      <c r="H405" s="21">
        <v>0</v>
      </c>
      <c r="I405" s="21">
        <v>0</v>
      </c>
      <c r="J405" s="21">
        <v>0</v>
      </c>
      <c r="K405" s="21">
        <v>0</v>
      </c>
      <c r="L405" s="52">
        <v>0</v>
      </c>
      <c r="M4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05" s="28"/>
    </row>
    <row r="406" spans="3:14" x14ac:dyDescent="0.25">
      <c r="C406" s="69" t="s">
        <v>205</v>
      </c>
      <c r="D406" s="21" t="s">
        <v>233</v>
      </c>
      <c r="E406" s="21">
        <v>2012</v>
      </c>
      <c r="F406" s="21">
        <v>22</v>
      </c>
      <c r="G406" s="21">
        <v>45</v>
      </c>
      <c r="H406" s="21">
        <v>92</v>
      </c>
      <c r="I406" s="21">
        <v>27.5</v>
      </c>
      <c r="J406" s="21">
        <v>56.025641025641022</v>
      </c>
      <c r="K406" s="21">
        <v>112</v>
      </c>
      <c r="L406" s="52">
        <v>112</v>
      </c>
      <c r="M4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6" s="28"/>
    </row>
    <row r="407" spans="3:14" x14ac:dyDescent="0.25">
      <c r="C407" s="69" t="s">
        <v>205</v>
      </c>
      <c r="D407" s="21" t="s">
        <v>236</v>
      </c>
      <c r="E407" s="21">
        <v>2012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1">
        <v>0</v>
      </c>
      <c r="L407" s="52">
        <v>0</v>
      </c>
      <c r="M4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07" s="28"/>
    </row>
    <row r="408" spans="3:14" x14ac:dyDescent="0.25">
      <c r="C408" s="69" t="s">
        <v>205</v>
      </c>
      <c r="D408" s="21" t="s">
        <v>238</v>
      </c>
      <c r="E408" s="21">
        <v>2012</v>
      </c>
      <c r="F408" s="21">
        <v>11</v>
      </c>
      <c r="G408" s="21">
        <v>40</v>
      </c>
      <c r="H408" s="21">
        <v>80</v>
      </c>
      <c r="I408" s="21">
        <v>13.75</v>
      </c>
      <c r="J408" s="21">
        <v>50</v>
      </c>
      <c r="K408" s="21">
        <v>100</v>
      </c>
      <c r="L408" s="52">
        <v>100</v>
      </c>
      <c r="M4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08" s="28"/>
    </row>
    <row r="409" spans="3:14" x14ac:dyDescent="0.25">
      <c r="C409" s="69" t="s">
        <v>205</v>
      </c>
      <c r="D409" s="21" t="s">
        <v>239</v>
      </c>
      <c r="E409" s="21">
        <v>2012</v>
      </c>
      <c r="F409" s="21">
        <v>17</v>
      </c>
      <c r="G409" s="21">
        <v>35</v>
      </c>
      <c r="H409" s="21">
        <v>83</v>
      </c>
      <c r="I409" s="21">
        <v>21.25</v>
      </c>
      <c r="J409" s="21">
        <v>43.75</v>
      </c>
      <c r="K409" s="21">
        <v>103</v>
      </c>
      <c r="L409" s="52">
        <v>103</v>
      </c>
      <c r="M4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09" s="28"/>
    </row>
    <row r="410" spans="3:14" x14ac:dyDescent="0.25">
      <c r="C410" s="69" t="s">
        <v>205</v>
      </c>
      <c r="D410" s="21" t="s">
        <v>240</v>
      </c>
      <c r="E410" s="21">
        <v>2012</v>
      </c>
      <c r="F410" s="21">
        <v>0</v>
      </c>
      <c r="G410" s="21">
        <v>0</v>
      </c>
      <c r="H410" s="21">
        <v>0</v>
      </c>
      <c r="I410" s="21">
        <v>0</v>
      </c>
      <c r="J410" s="21">
        <v>0</v>
      </c>
      <c r="K410" s="21">
        <v>0</v>
      </c>
      <c r="L410" s="52">
        <v>0</v>
      </c>
      <c r="M4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10" s="28"/>
    </row>
    <row r="411" spans="3:14" x14ac:dyDescent="0.25">
      <c r="C411" s="69" t="s">
        <v>205</v>
      </c>
      <c r="D411" s="21" t="s">
        <v>241</v>
      </c>
      <c r="E411" s="21">
        <v>2012</v>
      </c>
      <c r="F411" s="21">
        <v>20</v>
      </c>
      <c r="G411" s="21">
        <v>12</v>
      </c>
      <c r="H411" s="21">
        <v>72</v>
      </c>
      <c r="I411" s="21">
        <v>25</v>
      </c>
      <c r="J411" s="21">
        <v>15</v>
      </c>
      <c r="K411" s="21">
        <v>89.948717948717956</v>
      </c>
      <c r="L411" s="52">
        <v>89.948717948717956</v>
      </c>
      <c r="M4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11" s="28"/>
    </row>
    <row r="412" spans="3:14" x14ac:dyDescent="0.25">
      <c r="C412" s="69" t="s">
        <v>205</v>
      </c>
      <c r="D412" s="21" t="s">
        <v>242</v>
      </c>
      <c r="E412" s="21">
        <v>2012</v>
      </c>
      <c r="F412" s="21">
        <v>46</v>
      </c>
      <c r="G412" s="21">
        <v>79</v>
      </c>
      <c r="H412" s="21">
        <v>111</v>
      </c>
      <c r="I412" s="21">
        <v>57.282051282051285</v>
      </c>
      <c r="J412" s="21">
        <v>98.743589743589752</v>
      </c>
      <c r="K412" s="21">
        <v>131</v>
      </c>
      <c r="L412" s="52">
        <v>131</v>
      </c>
      <c r="M4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12" s="28"/>
    </row>
    <row r="413" spans="3:14" x14ac:dyDescent="0.25">
      <c r="C413" s="69" t="s">
        <v>244</v>
      </c>
      <c r="D413" s="21" t="s">
        <v>245</v>
      </c>
      <c r="E413" s="21">
        <v>2012</v>
      </c>
      <c r="F413" s="21">
        <v>0</v>
      </c>
      <c r="G413" s="21">
        <v>0</v>
      </c>
      <c r="H413" s="21">
        <v>0</v>
      </c>
      <c r="I413" s="21">
        <v>0</v>
      </c>
      <c r="J413" s="21">
        <v>0</v>
      </c>
      <c r="K413" s="21">
        <v>0</v>
      </c>
      <c r="L413" s="52">
        <v>0</v>
      </c>
      <c r="M4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13" s="28"/>
    </row>
    <row r="414" spans="3:14" x14ac:dyDescent="0.25">
      <c r="C414" s="69" t="s">
        <v>246</v>
      </c>
      <c r="D414" s="21" t="s">
        <v>247</v>
      </c>
      <c r="E414" s="21">
        <v>2012</v>
      </c>
      <c r="F414" s="21">
        <v>35</v>
      </c>
      <c r="G414" s="21">
        <v>20</v>
      </c>
      <c r="H414" s="21">
        <v>138</v>
      </c>
      <c r="I414" s="21">
        <v>43.75</v>
      </c>
      <c r="J414" s="21">
        <v>25</v>
      </c>
      <c r="K414" s="21">
        <v>158</v>
      </c>
      <c r="L414" s="52">
        <v>158</v>
      </c>
      <c r="M4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14" s="28"/>
    </row>
    <row r="415" spans="3:14" x14ac:dyDescent="0.25">
      <c r="C415" s="69" t="s">
        <v>246</v>
      </c>
      <c r="D415" s="21" t="s">
        <v>249</v>
      </c>
      <c r="E415" s="21">
        <v>2012</v>
      </c>
      <c r="F415" s="21">
        <v>2</v>
      </c>
      <c r="G415" s="21">
        <v>8</v>
      </c>
      <c r="H415" s="21">
        <v>44</v>
      </c>
      <c r="I415" s="21">
        <v>2.5</v>
      </c>
      <c r="J415" s="21">
        <v>10</v>
      </c>
      <c r="K415" s="21">
        <v>54.769230769230766</v>
      </c>
      <c r="L415" s="52">
        <v>54.769230769230766</v>
      </c>
      <c r="M4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15" s="28"/>
    </row>
    <row r="416" spans="3:14" x14ac:dyDescent="0.25">
      <c r="C416" s="69" t="s">
        <v>246</v>
      </c>
      <c r="D416" s="21" t="s">
        <v>250</v>
      </c>
      <c r="E416" s="21">
        <v>2012</v>
      </c>
      <c r="F416" s="21">
        <v>0</v>
      </c>
      <c r="G416" s="21">
        <v>0</v>
      </c>
      <c r="H416" s="21">
        <v>0</v>
      </c>
      <c r="I416" s="21">
        <v>0</v>
      </c>
      <c r="J416" s="21">
        <v>0</v>
      </c>
      <c r="K416" s="21">
        <v>0</v>
      </c>
      <c r="L416" s="52">
        <v>0</v>
      </c>
      <c r="M4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16" s="28"/>
    </row>
    <row r="417" spans="3:14" x14ac:dyDescent="0.25">
      <c r="C417" s="69" t="s">
        <v>246</v>
      </c>
      <c r="D417" s="21" t="s">
        <v>251</v>
      </c>
      <c r="E417" s="21">
        <v>2012</v>
      </c>
      <c r="F417" s="21">
        <v>0</v>
      </c>
      <c r="G417" s="21">
        <v>0</v>
      </c>
      <c r="H417" s="21">
        <v>0</v>
      </c>
      <c r="I417" s="21">
        <v>0</v>
      </c>
      <c r="J417" s="21">
        <v>0</v>
      </c>
      <c r="K417" s="21">
        <v>0</v>
      </c>
      <c r="L417" s="52">
        <v>0</v>
      </c>
      <c r="M4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17" s="28"/>
    </row>
    <row r="418" spans="3:14" x14ac:dyDescent="0.25">
      <c r="C418" s="69" t="s">
        <v>246</v>
      </c>
      <c r="D418" s="21" t="s">
        <v>252</v>
      </c>
      <c r="E418" s="21">
        <v>2012</v>
      </c>
      <c r="F418" s="21">
        <v>2</v>
      </c>
      <c r="G418" s="21">
        <v>11</v>
      </c>
      <c r="H418" s="21">
        <v>65</v>
      </c>
      <c r="I418" s="21">
        <v>2.5</v>
      </c>
      <c r="J418" s="21">
        <v>13.75</v>
      </c>
      <c r="K418" s="21">
        <v>81.15384615384616</v>
      </c>
      <c r="L418" s="52">
        <v>81.15384615384616</v>
      </c>
      <c r="M4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18" s="28"/>
    </row>
    <row r="419" spans="3:14" x14ac:dyDescent="0.25">
      <c r="C419" s="69" t="s">
        <v>246</v>
      </c>
      <c r="D419" s="21" t="s">
        <v>253</v>
      </c>
      <c r="E419" s="21">
        <v>2012</v>
      </c>
      <c r="F419" s="21">
        <v>2</v>
      </c>
      <c r="G419" s="21">
        <v>5</v>
      </c>
      <c r="H419" s="21">
        <v>52</v>
      </c>
      <c r="I419" s="21">
        <v>2.5</v>
      </c>
      <c r="J419" s="21">
        <v>6.25</v>
      </c>
      <c r="K419" s="21">
        <v>64.820512820512818</v>
      </c>
      <c r="L419" s="52">
        <v>64.820512820512818</v>
      </c>
      <c r="M4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19" s="28"/>
    </row>
    <row r="420" spans="3:14" x14ac:dyDescent="0.25">
      <c r="C420" s="69" t="s">
        <v>246</v>
      </c>
      <c r="D420" s="21" t="s">
        <v>254</v>
      </c>
      <c r="E420" s="21">
        <v>2012</v>
      </c>
      <c r="F420" s="21">
        <v>0</v>
      </c>
      <c r="G420" s="21">
        <v>0</v>
      </c>
      <c r="H420" s="21">
        <v>0</v>
      </c>
      <c r="I420" s="21">
        <v>0</v>
      </c>
      <c r="J420" s="21">
        <v>0</v>
      </c>
      <c r="K420" s="21">
        <v>0</v>
      </c>
      <c r="L420" s="52">
        <v>0</v>
      </c>
      <c r="M4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20" s="28"/>
    </row>
    <row r="421" spans="3:14" x14ac:dyDescent="0.25">
      <c r="C421" s="69" t="s">
        <v>255</v>
      </c>
      <c r="D421" s="21" t="s">
        <v>256</v>
      </c>
      <c r="E421" s="21">
        <v>2012</v>
      </c>
      <c r="F421" s="21">
        <v>2</v>
      </c>
      <c r="G421" s="21">
        <v>10</v>
      </c>
      <c r="H421" s="21">
        <v>54</v>
      </c>
      <c r="I421" s="21">
        <v>2.5</v>
      </c>
      <c r="J421" s="21">
        <v>12.5</v>
      </c>
      <c r="K421" s="21">
        <v>67.333333333333329</v>
      </c>
      <c r="L421" s="52">
        <v>67.333333333333329</v>
      </c>
      <c r="M4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1" s="28"/>
    </row>
    <row r="422" spans="3:14" x14ac:dyDescent="0.25">
      <c r="C422" s="69" t="s">
        <v>255</v>
      </c>
      <c r="D422" s="21" t="s">
        <v>257</v>
      </c>
      <c r="E422" s="21">
        <v>2012</v>
      </c>
      <c r="F422" s="21">
        <v>2</v>
      </c>
      <c r="G422" s="21">
        <v>5</v>
      </c>
      <c r="H422" s="21">
        <v>62</v>
      </c>
      <c r="I422" s="21">
        <v>2.5</v>
      </c>
      <c r="J422" s="21">
        <v>6.25</v>
      </c>
      <c r="K422" s="21">
        <v>77.384615384615387</v>
      </c>
      <c r="L422" s="52">
        <v>77.384615384615387</v>
      </c>
      <c r="M4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2" s="28"/>
    </row>
    <row r="423" spans="3:14" x14ac:dyDescent="0.25">
      <c r="C423" s="69" t="s">
        <v>255</v>
      </c>
      <c r="D423" s="21" t="s">
        <v>258</v>
      </c>
      <c r="E423" s="21">
        <v>2012</v>
      </c>
      <c r="F423" s="21">
        <v>2</v>
      </c>
      <c r="G423" s="21">
        <v>5</v>
      </c>
      <c r="H423" s="21">
        <v>57</v>
      </c>
      <c r="I423" s="21">
        <v>2.5</v>
      </c>
      <c r="J423" s="21">
        <v>6.25</v>
      </c>
      <c r="K423" s="21">
        <v>71.102564102564102</v>
      </c>
      <c r="L423" s="52">
        <v>71.102564102564102</v>
      </c>
      <c r="M4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3" s="28"/>
    </row>
    <row r="424" spans="3:14" x14ac:dyDescent="0.25">
      <c r="C424" s="69" t="s">
        <v>255</v>
      </c>
      <c r="D424" s="21" t="s">
        <v>259</v>
      </c>
      <c r="E424" s="21">
        <v>2012</v>
      </c>
      <c r="F424" s="21">
        <v>3</v>
      </c>
      <c r="G424" s="21">
        <v>5</v>
      </c>
      <c r="H424" s="21">
        <v>41</v>
      </c>
      <c r="I424" s="21">
        <v>3.75</v>
      </c>
      <c r="J424" s="21">
        <v>6.25</v>
      </c>
      <c r="K424" s="21">
        <v>51</v>
      </c>
      <c r="L424" s="52">
        <v>51</v>
      </c>
      <c r="M4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4" s="28"/>
    </row>
    <row r="425" spans="3:14" x14ac:dyDescent="0.25">
      <c r="C425" s="69" t="s">
        <v>260</v>
      </c>
      <c r="D425" s="21" t="s">
        <v>261</v>
      </c>
      <c r="E425" s="21">
        <v>2012</v>
      </c>
      <c r="F425" s="21">
        <v>2</v>
      </c>
      <c r="G425" s="21">
        <v>7</v>
      </c>
      <c r="H425" s="21">
        <v>90</v>
      </c>
      <c r="I425" s="21">
        <v>2.5</v>
      </c>
      <c r="J425" s="21">
        <v>8.75</v>
      </c>
      <c r="K425" s="21">
        <v>110</v>
      </c>
      <c r="L425" s="52">
        <v>110</v>
      </c>
      <c r="M4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25" s="28"/>
    </row>
    <row r="426" spans="3:14" x14ac:dyDescent="0.25">
      <c r="C426" s="69" t="s">
        <v>260</v>
      </c>
      <c r="D426" s="21" t="s">
        <v>262</v>
      </c>
      <c r="E426" s="21">
        <v>2012</v>
      </c>
      <c r="F426" s="21">
        <v>2</v>
      </c>
      <c r="G426" s="21">
        <v>5</v>
      </c>
      <c r="H426" s="21">
        <v>82</v>
      </c>
      <c r="I426" s="21">
        <v>2.5</v>
      </c>
      <c r="J426" s="21">
        <v>6.25</v>
      </c>
      <c r="K426" s="21">
        <v>102</v>
      </c>
      <c r="L426" s="52">
        <v>102</v>
      </c>
      <c r="M4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26" s="28"/>
    </row>
    <row r="427" spans="3:14" x14ac:dyDescent="0.25">
      <c r="C427" s="69" t="s">
        <v>263</v>
      </c>
      <c r="D427" s="21" t="s">
        <v>264</v>
      </c>
      <c r="E427" s="21">
        <v>2012</v>
      </c>
      <c r="F427" s="21">
        <v>6</v>
      </c>
      <c r="G427" s="21">
        <v>19</v>
      </c>
      <c r="H427" s="21">
        <v>106</v>
      </c>
      <c r="I427" s="21">
        <v>7.5</v>
      </c>
      <c r="J427" s="21">
        <v>23.75</v>
      </c>
      <c r="K427" s="21">
        <v>126</v>
      </c>
      <c r="L427" s="52">
        <v>126</v>
      </c>
      <c r="M4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27" s="28"/>
    </row>
    <row r="428" spans="3:14" x14ac:dyDescent="0.25">
      <c r="C428" s="69" t="s">
        <v>263</v>
      </c>
      <c r="D428" s="21" t="s">
        <v>265</v>
      </c>
      <c r="E428" s="21">
        <v>2012</v>
      </c>
      <c r="F428" s="21">
        <v>3</v>
      </c>
      <c r="G428" s="21">
        <v>14</v>
      </c>
      <c r="H428" s="21">
        <v>82</v>
      </c>
      <c r="I428" s="21">
        <v>3.75</v>
      </c>
      <c r="J428" s="21">
        <v>17.5</v>
      </c>
      <c r="K428" s="21">
        <v>102</v>
      </c>
      <c r="L428" s="52">
        <v>102</v>
      </c>
      <c r="M4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28" s="28"/>
    </row>
    <row r="429" spans="3:14" x14ac:dyDescent="0.25">
      <c r="C429" s="69" t="s">
        <v>263</v>
      </c>
      <c r="D429" s="21" t="s">
        <v>266</v>
      </c>
      <c r="E429" s="21">
        <v>2012</v>
      </c>
      <c r="F429" s="21">
        <v>2</v>
      </c>
      <c r="G429" s="21">
        <v>18</v>
      </c>
      <c r="H429" s="21">
        <v>80</v>
      </c>
      <c r="I429" s="21">
        <v>2.5</v>
      </c>
      <c r="J429" s="21">
        <v>22.5</v>
      </c>
      <c r="K429" s="21">
        <v>100</v>
      </c>
      <c r="L429" s="52">
        <v>100</v>
      </c>
      <c r="M4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29" s="28"/>
    </row>
    <row r="430" spans="3:14" x14ac:dyDescent="0.25">
      <c r="C430" s="69" t="s">
        <v>263</v>
      </c>
      <c r="D430" s="21" t="s">
        <v>268</v>
      </c>
      <c r="E430" s="21">
        <v>2012</v>
      </c>
      <c r="F430" s="21">
        <v>2</v>
      </c>
      <c r="G430" s="21">
        <v>18</v>
      </c>
      <c r="H430" s="21">
        <v>81</v>
      </c>
      <c r="I430" s="21">
        <v>2.5</v>
      </c>
      <c r="J430" s="21">
        <v>22.5</v>
      </c>
      <c r="K430" s="21">
        <v>101</v>
      </c>
      <c r="L430" s="52">
        <v>101</v>
      </c>
      <c r="M4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30" s="28"/>
    </row>
    <row r="431" spans="3:14" x14ac:dyDescent="0.25">
      <c r="C431" s="69" t="s">
        <v>263</v>
      </c>
      <c r="D431" s="21" t="s">
        <v>270</v>
      </c>
      <c r="E431" s="21">
        <v>2012</v>
      </c>
      <c r="F431" s="21">
        <v>2</v>
      </c>
      <c r="G431" s="21">
        <v>17</v>
      </c>
      <c r="H431" s="21">
        <v>68</v>
      </c>
      <c r="I431" s="21">
        <v>2.5</v>
      </c>
      <c r="J431" s="21">
        <v>21.25</v>
      </c>
      <c r="K431" s="21">
        <v>84.92307692307692</v>
      </c>
      <c r="L431" s="52">
        <v>84.92307692307692</v>
      </c>
      <c r="M4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31" s="28"/>
    </row>
    <row r="432" spans="3:14" x14ac:dyDescent="0.25">
      <c r="C432" s="69" t="s">
        <v>263</v>
      </c>
      <c r="D432" s="21" t="s">
        <v>272</v>
      </c>
      <c r="E432" s="21">
        <v>2012</v>
      </c>
      <c r="F432" s="21">
        <v>0</v>
      </c>
      <c r="G432" s="21">
        <v>0</v>
      </c>
      <c r="H432" s="21">
        <v>0</v>
      </c>
      <c r="I432" s="21">
        <v>0</v>
      </c>
      <c r="J432" s="21">
        <v>0</v>
      </c>
      <c r="K432" s="21">
        <v>0</v>
      </c>
      <c r="L432" s="52">
        <v>0</v>
      </c>
      <c r="M4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32" s="28"/>
    </row>
    <row r="433" spans="3:14" x14ac:dyDescent="0.25">
      <c r="C433" s="69" t="s">
        <v>263</v>
      </c>
      <c r="D433" s="21" t="s">
        <v>273</v>
      </c>
      <c r="E433" s="21">
        <v>2012</v>
      </c>
      <c r="F433" s="21">
        <v>3</v>
      </c>
      <c r="G433" s="21">
        <v>9</v>
      </c>
      <c r="H433" s="21">
        <v>52</v>
      </c>
      <c r="I433" s="21">
        <v>3.75</v>
      </c>
      <c r="J433" s="21">
        <v>11.25</v>
      </c>
      <c r="K433" s="21">
        <v>64.820512820512818</v>
      </c>
      <c r="L433" s="52">
        <v>64.820512820512818</v>
      </c>
      <c r="M4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33" s="28"/>
    </row>
    <row r="434" spans="3:14" x14ac:dyDescent="0.25">
      <c r="C434" s="69" t="s">
        <v>263</v>
      </c>
      <c r="D434" s="21" t="s">
        <v>274</v>
      </c>
      <c r="E434" s="21">
        <v>2012</v>
      </c>
      <c r="F434" s="21">
        <v>0</v>
      </c>
      <c r="G434" s="21">
        <v>0</v>
      </c>
      <c r="H434" s="21">
        <v>0</v>
      </c>
      <c r="I434" s="21">
        <v>0</v>
      </c>
      <c r="J434" s="21">
        <v>0</v>
      </c>
      <c r="K434" s="21">
        <v>0</v>
      </c>
      <c r="L434" s="52">
        <v>0</v>
      </c>
      <c r="M4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34" s="28"/>
    </row>
    <row r="435" spans="3:14" x14ac:dyDescent="0.25">
      <c r="C435" s="69" t="s">
        <v>263</v>
      </c>
      <c r="D435" s="21" t="s">
        <v>275</v>
      </c>
      <c r="E435" s="21">
        <v>2012</v>
      </c>
      <c r="F435" s="21">
        <v>0</v>
      </c>
      <c r="G435" s="21">
        <v>0</v>
      </c>
      <c r="H435" s="21">
        <v>0</v>
      </c>
      <c r="I435" s="21">
        <v>0</v>
      </c>
      <c r="J435" s="21">
        <v>0</v>
      </c>
      <c r="K435" s="21">
        <v>0</v>
      </c>
      <c r="L435" s="52">
        <v>0</v>
      </c>
      <c r="M4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35" s="28"/>
    </row>
    <row r="436" spans="3:14" x14ac:dyDescent="0.25">
      <c r="C436" s="69" t="s">
        <v>263</v>
      </c>
      <c r="D436" s="21" t="s">
        <v>276</v>
      </c>
      <c r="E436" s="21">
        <v>2012</v>
      </c>
      <c r="F436" s="21">
        <v>0</v>
      </c>
      <c r="G436" s="21">
        <v>0</v>
      </c>
      <c r="H436" s="21">
        <v>0</v>
      </c>
      <c r="I436" s="21">
        <v>0</v>
      </c>
      <c r="J436" s="21">
        <v>0</v>
      </c>
      <c r="K436" s="21">
        <v>0</v>
      </c>
      <c r="L436" s="52">
        <v>0</v>
      </c>
      <c r="M4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36" s="28"/>
    </row>
    <row r="437" spans="3:14" x14ac:dyDescent="0.25">
      <c r="C437" s="69" t="s">
        <v>263</v>
      </c>
      <c r="D437" s="21" t="s">
        <v>277</v>
      </c>
      <c r="E437" s="21">
        <v>2012</v>
      </c>
      <c r="F437" s="21">
        <v>3</v>
      </c>
      <c r="G437" s="21">
        <v>22</v>
      </c>
      <c r="H437" s="21">
        <v>54</v>
      </c>
      <c r="I437" s="21">
        <v>3.75</v>
      </c>
      <c r="J437" s="21">
        <v>27.5</v>
      </c>
      <c r="K437" s="21">
        <v>67.333333333333329</v>
      </c>
      <c r="L437" s="52">
        <v>67.333333333333329</v>
      </c>
      <c r="M4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37" s="28"/>
    </row>
    <row r="438" spans="3:14" x14ac:dyDescent="0.25">
      <c r="C438" s="69" t="s">
        <v>263</v>
      </c>
      <c r="D438" s="21" t="s">
        <v>278</v>
      </c>
      <c r="E438" s="21">
        <v>2012</v>
      </c>
      <c r="F438" s="21">
        <v>5</v>
      </c>
      <c r="G438" s="21">
        <v>11</v>
      </c>
      <c r="H438" s="21">
        <v>98</v>
      </c>
      <c r="I438" s="21">
        <v>6.25</v>
      </c>
      <c r="J438" s="21">
        <v>13.75</v>
      </c>
      <c r="K438" s="21">
        <v>118</v>
      </c>
      <c r="L438" s="52">
        <v>118</v>
      </c>
      <c r="M4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38" s="28"/>
    </row>
    <row r="439" spans="3:14" x14ac:dyDescent="0.25">
      <c r="C439" s="69" t="s">
        <v>263</v>
      </c>
      <c r="D439" s="21" t="s">
        <v>279</v>
      </c>
      <c r="E439" s="21">
        <v>2012</v>
      </c>
      <c r="F439" s="21">
        <v>3</v>
      </c>
      <c r="G439" s="21">
        <v>15</v>
      </c>
      <c r="H439" s="21">
        <v>53</v>
      </c>
      <c r="I439" s="21">
        <v>3.75</v>
      </c>
      <c r="J439" s="21">
        <v>18.75</v>
      </c>
      <c r="K439" s="21">
        <v>66.07692307692308</v>
      </c>
      <c r="L439" s="52">
        <v>66.07692307692308</v>
      </c>
      <c r="M4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39" s="28"/>
    </row>
    <row r="440" spans="3:14" x14ac:dyDescent="0.25">
      <c r="C440" s="69" t="s">
        <v>263</v>
      </c>
      <c r="D440" s="21" t="s">
        <v>280</v>
      </c>
      <c r="E440" s="21">
        <v>2012</v>
      </c>
      <c r="F440" s="21">
        <v>8</v>
      </c>
      <c r="G440" s="21">
        <v>19</v>
      </c>
      <c r="H440" s="21">
        <v>116</v>
      </c>
      <c r="I440" s="21">
        <v>10</v>
      </c>
      <c r="J440" s="21">
        <v>23.75</v>
      </c>
      <c r="K440" s="21">
        <v>136</v>
      </c>
      <c r="L440" s="52">
        <v>136</v>
      </c>
      <c r="M4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40" s="28"/>
    </row>
    <row r="441" spans="3:14" x14ac:dyDescent="0.25">
      <c r="C441" s="69" t="s">
        <v>281</v>
      </c>
      <c r="D441" s="21" t="s">
        <v>281</v>
      </c>
      <c r="E441" s="21">
        <v>2012</v>
      </c>
      <c r="F441" s="21">
        <v>8</v>
      </c>
      <c r="G441" s="21">
        <v>14</v>
      </c>
      <c r="H441" s="21">
        <v>42</v>
      </c>
      <c r="I441" s="21">
        <v>10</v>
      </c>
      <c r="J441" s="21">
        <v>17.5</v>
      </c>
      <c r="K441" s="21">
        <v>52.256410256410255</v>
      </c>
      <c r="L441" s="52">
        <v>52.256410256410255</v>
      </c>
      <c r="M4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41" s="28"/>
    </row>
    <row r="442" spans="3:14" x14ac:dyDescent="0.25">
      <c r="C442" s="69" t="s">
        <v>281</v>
      </c>
      <c r="D442" s="21" t="s">
        <v>282</v>
      </c>
      <c r="E442" s="21">
        <v>2012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1">
        <v>0</v>
      </c>
      <c r="L442" s="52">
        <v>0</v>
      </c>
      <c r="M4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42" s="28"/>
    </row>
    <row r="443" spans="3:14" x14ac:dyDescent="0.25">
      <c r="C443" s="69" t="s">
        <v>283</v>
      </c>
      <c r="D443" s="21" t="s">
        <v>284</v>
      </c>
      <c r="E443" s="21">
        <v>2012</v>
      </c>
      <c r="F443" s="21">
        <v>15</v>
      </c>
      <c r="G443" s="21">
        <v>39</v>
      </c>
      <c r="H443" s="21">
        <v>202</v>
      </c>
      <c r="I443" s="21">
        <v>18.75</v>
      </c>
      <c r="J443" s="21">
        <v>48.75</v>
      </c>
      <c r="K443" s="21">
        <v>222</v>
      </c>
      <c r="L443" s="52">
        <v>222</v>
      </c>
      <c r="M4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43" s="28"/>
    </row>
    <row r="444" spans="3:14" x14ac:dyDescent="0.25">
      <c r="C444" s="69" t="s">
        <v>283</v>
      </c>
      <c r="D444" s="21" t="s">
        <v>286</v>
      </c>
      <c r="E444" s="21">
        <v>2012</v>
      </c>
      <c r="F444" s="21">
        <v>0</v>
      </c>
      <c r="G444" s="21">
        <v>0</v>
      </c>
      <c r="H444" s="21">
        <v>0</v>
      </c>
      <c r="I444" s="21">
        <v>0</v>
      </c>
      <c r="J444" s="21">
        <v>0</v>
      </c>
      <c r="K444" s="21">
        <v>0</v>
      </c>
      <c r="L444" s="52">
        <v>0</v>
      </c>
      <c r="M4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44" s="28"/>
    </row>
    <row r="445" spans="3:14" x14ac:dyDescent="0.25">
      <c r="C445" s="69" t="s">
        <v>283</v>
      </c>
      <c r="D445" s="21" t="s">
        <v>287</v>
      </c>
      <c r="E445" s="21">
        <v>2012</v>
      </c>
      <c r="F445" s="21">
        <v>0</v>
      </c>
      <c r="G445" s="21">
        <v>0</v>
      </c>
      <c r="H445" s="21">
        <v>0</v>
      </c>
      <c r="I445" s="21">
        <v>0</v>
      </c>
      <c r="J445" s="21">
        <v>0</v>
      </c>
      <c r="K445" s="21">
        <v>0</v>
      </c>
      <c r="L445" s="52">
        <v>0</v>
      </c>
      <c r="M4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45" s="28"/>
    </row>
    <row r="446" spans="3:14" x14ac:dyDescent="0.25">
      <c r="C446" s="69" t="s">
        <v>283</v>
      </c>
      <c r="D446" s="21" t="s">
        <v>288</v>
      </c>
      <c r="E446" s="21">
        <v>2012</v>
      </c>
      <c r="F446" s="21">
        <v>9</v>
      </c>
      <c r="G446" s="21">
        <v>28</v>
      </c>
      <c r="H446" s="21">
        <v>129</v>
      </c>
      <c r="I446" s="21">
        <v>11.25</v>
      </c>
      <c r="J446" s="21">
        <v>35</v>
      </c>
      <c r="K446" s="21">
        <v>149</v>
      </c>
      <c r="L446" s="52">
        <v>149</v>
      </c>
      <c r="M4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46" s="28"/>
    </row>
    <row r="447" spans="3:14" x14ac:dyDescent="0.25">
      <c r="C447" s="69" t="s">
        <v>283</v>
      </c>
      <c r="D447" s="21" t="s">
        <v>289</v>
      </c>
      <c r="E447" s="21">
        <v>2012</v>
      </c>
      <c r="F447" s="21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52">
        <v>0</v>
      </c>
      <c r="M4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47" s="28"/>
    </row>
    <row r="448" spans="3:14" x14ac:dyDescent="0.25">
      <c r="C448" s="69" t="s">
        <v>283</v>
      </c>
      <c r="D448" s="21" t="s">
        <v>290</v>
      </c>
      <c r="E448" s="21">
        <v>2012</v>
      </c>
      <c r="F448" s="21">
        <v>9</v>
      </c>
      <c r="G448" s="21">
        <v>35</v>
      </c>
      <c r="H448" s="21">
        <v>201</v>
      </c>
      <c r="I448" s="21">
        <v>11.25</v>
      </c>
      <c r="J448" s="21">
        <v>43.75</v>
      </c>
      <c r="K448" s="21">
        <v>221</v>
      </c>
      <c r="L448" s="52">
        <v>221</v>
      </c>
      <c r="M4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48" s="28"/>
    </row>
    <row r="449" spans="3:14" x14ac:dyDescent="0.25">
      <c r="C449" s="69" t="s">
        <v>283</v>
      </c>
      <c r="D449" s="21" t="s">
        <v>292</v>
      </c>
      <c r="E449" s="21">
        <v>2012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1">
        <v>0</v>
      </c>
      <c r="L449" s="52">
        <v>0</v>
      </c>
      <c r="M4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49" s="28"/>
    </row>
    <row r="450" spans="3:14" x14ac:dyDescent="0.25">
      <c r="C450" s="69" t="s">
        <v>283</v>
      </c>
      <c r="D450" s="21" t="s">
        <v>293</v>
      </c>
      <c r="E450" s="21">
        <v>2012</v>
      </c>
      <c r="F450" s="21">
        <v>13</v>
      </c>
      <c r="G450" s="21">
        <v>26</v>
      </c>
      <c r="H450" s="21">
        <v>136</v>
      </c>
      <c r="I450" s="21">
        <v>16.25</v>
      </c>
      <c r="J450" s="21">
        <v>32.5</v>
      </c>
      <c r="K450" s="21">
        <v>156</v>
      </c>
      <c r="L450" s="52">
        <v>156</v>
      </c>
      <c r="M4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50" s="28"/>
    </row>
    <row r="451" spans="3:14" x14ac:dyDescent="0.25">
      <c r="C451" s="69" t="s">
        <v>283</v>
      </c>
      <c r="D451" s="21" t="s">
        <v>294</v>
      </c>
      <c r="E451" s="21">
        <v>2012</v>
      </c>
      <c r="F451" s="21">
        <v>10</v>
      </c>
      <c r="G451" s="21">
        <v>26</v>
      </c>
      <c r="H451" s="21">
        <v>213</v>
      </c>
      <c r="I451" s="21">
        <v>12.5</v>
      </c>
      <c r="J451" s="21">
        <v>32.5</v>
      </c>
      <c r="K451" s="21">
        <v>233</v>
      </c>
      <c r="L451" s="52">
        <v>233</v>
      </c>
      <c r="M4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51" s="28"/>
    </row>
    <row r="452" spans="3:14" x14ac:dyDescent="0.25">
      <c r="C452" s="69" t="s">
        <v>283</v>
      </c>
      <c r="D452" s="21" t="s">
        <v>296</v>
      </c>
      <c r="E452" s="21">
        <v>2012</v>
      </c>
      <c r="F452" s="21">
        <v>11</v>
      </c>
      <c r="G452" s="21">
        <v>27</v>
      </c>
      <c r="H452" s="21">
        <v>228</v>
      </c>
      <c r="I452" s="21">
        <v>13.75</v>
      </c>
      <c r="J452" s="21">
        <v>33.75</v>
      </c>
      <c r="K452" s="21">
        <v>248</v>
      </c>
      <c r="L452" s="52">
        <v>248</v>
      </c>
      <c r="M4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52" s="28"/>
    </row>
    <row r="453" spans="3:14" x14ac:dyDescent="0.25">
      <c r="C453" s="69" t="s">
        <v>283</v>
      </c>
      <c r="D453" s="21" t="s">
        <v>298</v>
      </c>
      <c r="E453" s="21">
        <v>2012</v>
      </c>
      <c r="F453" s="21">
        <v>7</v>
      </c>
      <c r="G453" s="21">
        <v>19</v>
      </c>
      <c r="H453" s="21">
        <v>89</v>
      </c>
      <c r="I453" s="21">
        <v>8.75</v>
      </c>
      <c r="J453" s="21">
        <v>23.75</v>
      </c>
      <c r="K453" s="21">
        <v>109</v>
      </c>
      <c r="L453" s="52">
        <v>109</v>
      </c>
      <c r="M4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53" s="28"/>
    </row>
    <row r="454" spans="3:14" x14ac:dyDescent="0.25">
      <c r="C454" s="69" t="s">
        <v>283</v>
      </c>
      <c r="D454" s="21" t="s">
        <v>299</v>
      </c>
      <c r="E454" s="21">
        <v>2012</v>
      </c>
      <c r="F454" s="21">
        <v>7</v>
      </c>
      <c r="G454" s="21">
        <v>12</v>
      </c>
      <c r="H454" s="21">
        <v>68</v>
      </c>
      <c r="I454" s="21">
        <v>8.75</v>
      </c>
      <c r="J454" s="21">
        <v>15</v>
      </c>
      <c r="K454" s="21">
        <v>84.92307692307692</v>
      </c>
      <c r="L454" s="52">
        <v>84.92307692307692</v>
      </c>
      <c r="M4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54" s="28"/>
    </row>
    <row r="455" spans="3:14" x14ac:dyDescent="0.25">
      <c r="C455" s="69" t="s">
        <v>283</v>
      </c>
      <c r="D455" s="21" t="s">
        <v>301</v>
      </c>
      <c r="E455" s="21">
        <v>2012</v>
      </c>
      <c r="F455" s="21">
        <v>5</v>
      </c>
      <c r="G455" s="21">
        <v>13</v>
      </c>
      <c r="H455" s="21">
        <v>62</v>
      </c>
      <c r="I455" s="21">
        <v>6.25</v>
      </c>
      <c r="J455" s="21">
        <v>16.25</v>
      </c>
      <c r="K455" s="21">
        <v>77.384615384615387</v>
      </c>
      <c r="L455" s="52">
        <v>77.384615384615387</v>
      </c>
      <c r="M4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55" s="28"/>
    </row>
    <row r="456" spans="3:14" x14ac:dyDescent="0.25">
      <c r="C456" s="69" t="s">
        <v>283</v>
      </c>
      <c r="D456" s="21" t="s">
        <v>303</v>
      </c>
      <c r="E456" s="21">
        <v>2012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1">
        <v>0</v>
      </c>
      <c r="L456" s="52">
        <v>0</v>
      </c>
      <c r="M4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56" s="28"/>
    </row>
    <row r="457" spans="3:14" x14ac:dyDescent="0.25">
      <c r="C457" s="69" t="s">
        <v>304</v>
      </c>
      <c r="D457" s="21" t="s">
        <v>305</v>
      </c>
      <c r="E457" s="21">
        <v>2012</v>
      </c>
      <c r="F457" s="21">
        <v>10</v>
      </c>
      <c r="G457" s="21">
        <v>22</v>
      </c>
      <c r="H457" s="21">
        <v>151</v>
      </c>
      <c r="I457" s="21">
        <v>12.5</v>
      </c>
      <c r="J457" s="21">
        <v>27.5</v>
      </c>
      <c r="K457" s="21">
        <v>171</v>
      </c>
      <c r="L457" s="52">
        <v>171</v>
      </c>
      <c r="M4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57" s="28"/>
    </row>
    <row r="458" spans="3:14" x14ac:dyDescent="0.25">
      <c r="C458" s="69" t="s">
        <v>304</v>
      </c>
      <c r="D458" s="21" t="s">
        <v>306</v>
      </c>
      <c r="E458" s="21">
        <v>2012</v>
      </c>
      <c r="F458" s="21">
        <v>9</v>
      </c>
      <c r="G458" s="21">
        <v>52</v>
      </c>
      <c r="H458" s="21">
        <v>187</v>
      </c>
      <c r="I458" s="21">
        <v>11.25</v>
      </c>
      <c r="J458" s="21">
        <v>64.820512820512818</v>
      </c>
      <c r="K458" s="21">
        <v>207</v>
      </c>
      <c r="L458" s="52">
        <v>207</v>
      </c>
      <c r="M4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58" s="28"/>
    </row>
    <row r="459" spans="3:14" x14ac:dyDescent="0.25">
      <c r="C459" s="69" t="s">
        <v>304</v>
      </c>
      <c r="D459" s="21" t="s">
        <v>308</v>
      </c>
      <c r="E459" s="21">
        <v>2012</v>
      </c>
      <c r="F459" s="21">
        <v>6</v>
      </c>
      <c r="G459" s="21">
        <v>24</v>
      </c>
      <c r="H459" s="21">
        <v>189</v>
      </c>
      <c r="I459" s="21">
        <v>7.5</v>
      </c>
      <c r="J459" s="21">
        <v>30</v>
      </c>
      <c r="K459" s="21">
        <v>209</v>
      </c>
      <c r="L459" s="52">
        <v>209</v>
      </c>
      <c r="M4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59" s="28"/>
    </row>
    <row r="460" spans="3:14" x14ac:dyDescent="0.25">
      <c r="C460" s="69" t="s">
        <v>304</v>
      </c>
      <c r="D460" s="21" t="s">
        <v>310</v>
      </c>
      <c r="E460" s="21">
        <v>2012</v>
      </c>
      <c r="F460" s="21">
        <v>8</v>
      </c>
      <c r="G460" s="21">
        <v>32</v>
      </c>
      <c r="H460" s="21">
        <v>156</v>
      </c>
      <c r="I460" s="21">
        <v>10</v>
      </c>
      <c r="J460" s="21">
        <v>40</v>
      </c>
      <c r="K460" s="21">
        <v>176</v>
      </c>
      <c r="L460" s="52">
        <v>176</v>
      </c>
      <c r="M4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60" s="28"/>
    </row>
    <row r="461" spans="3:14" x14ac:dyDescent="0.25">
      <c r="C461" s="69" t="s">
        <v>304</v>
      </c>
      <c r="D461" s="21" t="s">
        <v>312</v>
      </c>
      <c r="E461" s="21">
        <v>2012</v>
      </c>
      <c r="F461" s="21">
        <v>6</v>
      </c>
      <c r="G461" s="21">
        <v>31</v>
      </c>
      <c r="H461" s="21">
        <v>155</v>
      </c>
      <c r="I461" s="21">
        <v>7.5</v>
      </c>
      <c r="J461" s="21">
        <v>38.75</v>
      </c>
      <c r="K461" s="21">
        <v>175</v>
      </c>
      <c r="L461" s="52">
        <v>175</v>
      </c>
      <c r="M4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61" s="28"/>
    </row>
    <row r="462" spans="3:14" x14ac:dyDescent="0.25">
      <c r="C462" s="69" t="s">
        <v>314</v>
      </c>
      <c r="D462" s="21" t="s">
        <v>315</v>
      </c>
      <c r="E462" s="21">
        <v>2012</v>
      </c>
      <c r="F462" s="21">
        <v>0</v>
      </c>
      <c r="G462" s="21">
        <v>0</v>
      </c>
      <c r="H462" s="21">
        <v>0</v>
      </c>
      <c r="I462" s="21">
        <v>0</v>
      </c>
      <c r="J462" s="21">
        <v>0</v>
      </c>
      <c r="K462" s="21">
        <v>0</v>
      </c>
      <c r="L462" s="52">
        <v>0</v>
      </c>
      <c r="M4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62" s="28"/>
    </row>
    <row r="463" spans="3:14" x14ac:dyDescent="0.25">
      <c r="C463" s="69" t="s">
        <v>316</v>
      </c>
      <c r="D463" s="21" t="s">
        <v>317</v>
      </c>
      <c r="E463" s="21">
        <v>2012</v>
      </c>
      <c r="F463" s="21">
        <v>12</v>
      </c>
      <c r="G463" s="21">
        <v>21</v>
      </c>
      <c r="H463" s="21">
        <v>57</v>
      </c>
      <c r="I463" s="21">
        <v>15</v>
      </c>
      <c r="J463" s="21">
        <v>26.25</v>
      </c>
      <c r="K463" s="21">
        <v>71.102564102564102</v>
      </c>
      <c r="L463" s="52">
        <v>71.102564102564102</v>
      </c>
      <c r="M4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63" s="28"/>
    </row>
    <row r="464" spans="3:14" x14ac:dyDescent="0.25">
      <c r="C464" s="69" t="s">
        <v>316</v>
      </c>
      <c r="D464" s="21" t="s">
        <v>319</v>
      </c>
      <c r="E464" s="21">
        <v>2012</v>
      </c>
      <c r="F464" s="21">
        <v>3</v>
      </c>
      <c r="G464" s="21">
        <v>27</v>
      </c>
      <c r="H464" s="21">
        <v>68</v>
      </c>
      <c r="I464" s="21">
        <v>3.75</v>
      </c>
      <c r="J464" s="21">
        <v>33.75</v>
      </c>
      <c r="K464" s="21">
        <v>84.92307692307692</v>
      </c>
      <c r="L464" s="52">
        <v>84.92307692307692</v>
      </c>
      <c r="M4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64" s="28"/>
    </row>
    <row r="465" spans="3:14" x14ac:dyDescent="0.25">
      <c r="C465" s="69" t="s">
        <v>316</v>
      </c>
      <c r="D465" s="21" t="s">
        <v>320</v>
      </c>
      <c r="E465" s="21">
        <v>2012</v>
      </c>
      <c r="F465" s="21">
        <v>0</v>
      </c>
      <c r="G465" s="21">
        <v>0</v>
      </c>
      <c r="H465" s="21">
        <v>0</v>
      </c>
      <c r="I465" s="21">
        <v>0</v>
      </c>
      <c r="J465" s="21">
        <v>0</v>
      </c>
      <c r="K465" s="21">
        <v>0</v>
      </c>
      <c r="L465" s="52">
        <v>0</v>
      </c>
      <c r="M4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65" s="28"/>
    </row>
    <row r="466" spans="3:14" x14ac:dyDescent="0.25">
      <c r="C466" s="69" t="s">
        <v>316</v>
      </c>
      <c r="D466" s="21" t="s">
        <v>321</v>
      </c>
      <c r="E466" s="21">
        <v>2012</v>
      </c>
      <c r="F466" s="21">
        <v>14</v>
      </c>
      <c r="G466" s="21">
        <v>30</v>
      </c>
      <c r="H466" s="21">
        <v>48</v>
      </c>
      <c r="I466" s="21">
        <v>17.5</v>
      </c>
      <c r="J466" s="21">
        <v>37.5</v>
      </c>
      <c r="K466" s="21">
        <v>59.794871794871796</v>
      </c>
      <c r="L466" s="52">
        <v>59.794871794871796</v>
      </c>
      <c r="M4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66" s="28"/>
    </row>
    <row r="467" spans="3:14" x14ac:dyDescent="0.25">
      <c r="C467" s="69" t="s">
        <v>316</v>
      </c>
      <c r="D467" s="21" t="s">
        <v>322</v>
      </c>
      <c r="E467" s="21">
        <v>2012</v>
      </c>
      <c r="F467" s="21">
        <v>0</v>
      </c>
      <c r="G467" s="21">
        <v>0</v>
      </c>
      <c r="H467" s="21">
        <v>0</v>
      </c>
      <c r="I467" s="21">
        <v>0</v>
      </c>
      <c r="J467" s="21">
        <v>0</v>
      </c>
      <c r="K467" s="21">
        <v>0</v>
      </c>
      <c r="L467" s="52">
        <v>0</v>
      </c>
      <c r="M4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67" s="28"/>
    </row>
    <row r="468" spans="3:14" x14ac:dyDescent="0.25">
      <c r="C468" s="69" t="s">
        <v>316</v>
      </c>
      <c r="D468" s="21" t="s">
        <v>323</v>
      </c>
      <c r="E468" s="21">
        <v>2012</v>
      </c>
      <c r="F468" s="21">
        <v>9</v>
      </c>
      <c r="G468" s="21">
        <v>22</v>
      </c>
      <c r="H468" s="21">
        <v>60</v>
      </c>
      <c r="I468" s="21">
        <v>11.25</v>
      </c>
      <c r="J468" s="21">
        <v>27.5</v>
      </c>
      <c r="K468" s="21">
        <v>74.871794871794876</v>
      </c>
      <c r="L468" s="52">
        <v>74.871794871794876</v>
      </c>
      <c r="M4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68" s="28"/>
    </row>
    <row r="469" spans="3:14" x14ac:dyDescent="0.25">
      <c r="C469" s="69" t="s">
        <v>316</v>
      </c>
      <c r="D469" s="21" t="s">
        <v>324</v>
      </c>
      <c r="E469" s="21">
        <v>2012</v>
      </c>
      <c r="F469" s="21">
        <v>11</v>
      </c>
      <c r="G469" s="21">
        <v>17</v>
      </c>
      <c r="H469" s="21">
        <v>76</v>
      </c>
      <c r="I469" s="21">
        <v>13.75</v>
      </c>
      <c r="J469" s="21">
        <v>21.25</v>
      </c>
      <c r="K469" s="21">
        <v>94.974358974358978</v>
      </c>
      <c r="L469" s="52">
        <v>94.974358974358978</v>
      </c>
      <c r="M4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69" s="28"/>
    </row>
    <row r="470" spans="3:14" x14ac:dyDescent="0.25">
      <c r="C470" s="69" t="s">
        <v>316</v>
      </c>
      <c r="D470" s="21" t="s">
        <v>325</v>
      </c>
      <c r="E470" s="21">
        <v>2012</v>
      </c>
      <c r="F470" s="21">
        <v>14</v>
      </c>
      <c r="G470" s="21">
        <v>14</v>
      </c>
      <c r="H470" s="21">
        <v>134</v>
      </c>
      <c r="I470" s="21">
        <v>17.5</v>
      </c>
      <c r="J470" s="21">
        <v>17.5</v>
      </c>
      <c r="K470" s="21">
        <v>154</v>
      </c>
      <c r="L470" s="52">
        <v>154</v>
      </c>
      <c r="M4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70" s="28"/>
    </row>
    <row r="471" spans="3:14" x14ac:dyDescent="0.25">
      <c r="C471" s="69" t="s">
        <v>327</v>
      </c>
      <c r="D471" s="21" t="s">
        <v>328</v>
      </c>
      <c r="E471" s="21">
        <v>2012</v>
      </c>
      <c r="F471" s="21">
        <v>0</v>
      </c>
      <c r="G471" s="21">
        <v>0</v>
      </c>
      <c r="H471" s="21">
        <v>0</v>
      </c>
      <c r="I471" s="21">
        <v>0</v>
      </c>
      <c r="J471" s="21">
        <v>0</v>
      </c>
      <c r="K471" s="21">
        <v>0</v>
      </c>
      <c r="L471" s="52">
        <v>0</v>
      </c>
      <c r="M4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71" s="28"/>
    </row>
    <row r="472" spans="3:14" x14ac:dyDescent="0.25">
      <c r="C472" s="69" t="s">
        <v>327</v>
      </c>
      <c r="D472" s="21" t="s">
        <v>330</v>
      </c>
      <c r="E472" s="21">
        <v>2012</v>
      </c>
      <c r="F472" s="21">
        <v>4</v>
      </c>
      <c r="G472" s="21">
        <v>28</v>
      </c>
      <c r="H472" s="21">
        <v>79</v>
      </c>
      <c r="I472" s="21">
        <v>5</v>
      </c>
      <c r="J472" s="21">
        <v>35</v>
      </c>
      <c r="K472" s="21">
        <v>98.743589743589752</v>
      </c>
      <c r="L472" s="52">
        <v>98.743589743589752</v>
      </c>
      <c r="M4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72" s="28"/>
    </row>
    <row r="473" spans="3:14" x14ac:dyDescent="0.25">
      <c r="C473" s="69" t="s">
        <v>327</v>
      </c>
      <c r="D473" s="21" t="s">
        <v>331</v>
      </c>
      <c r="E473" s="21">
        <v>2012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1">
        <v>0</v>
      </c>
      <c r="L473" s="52">
        <v>0</v>
      </c>
      <c r="M4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73" s="28"/>
    </row>
    <row r="474" spans="3:14" x14ac:dyDescent="0.25">
      <c r="C474" s="69" t="s">
        <v>327</v>
      </c>
      <c r="D474" s="21" t="s">
        <v>332</v>
      </c>
      <c r="E474" s="21">
        <v>2012</v>
      </c>
      <c r="F474" s="21">
        <v>5</v>
      </c>
      <c r="G474" s="21">
        <v>11</v>
      </c>
      <c r="H474" s="21">
        <v>63</v>
      </c>
      <c r="I474" s="21">
        <v>6.25</v>
      </c>
      <c r="J474" s="21">
        <v>13.75</v>
      </c>
      <c r="K474" s="21">
        <v>78.641025641025635</v>
      </c>
      <c r="L474" s="52">
        <v>78.641025641025635</v>
      </c>
      <c r="M4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74" s="28"/>
    </row>
    <row r="475" spans="3:14" x14ac:dyDescent="0.25">
      <c r="C475" s="69" t="s">
        <v>327</v>
      </c>
      <c r="D475" s="21" t="s">
        <v>334</v>
      </c>
      <c r="E475" s="21">
        <v>2012</v>
      </c>
      <c r="F475" s="21">
        <v>0</v>
      </c>
      <c r="G475" s="21">
        <v>0</v>
      </c>
      <c r="H475" s="21">
        <v>0</v>
      </c>
      <c r="I475" s="21">
        <v>0</v>
      </c>
      <c r="J475" s="21">
        <v>0</v>
      </c>
      <c r="K475" s="21">
        <v>0</v>
      </c>
      <c r="L475" s="52">
        <v>0</v>
      </c>
      <c r="M4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75" s="28"/>
    </row>
    <row r="476" spans="3:14" x14ac:dyDescent="0.25">
      <c r="C476" s="69" t="s">
        <v>327</v>
      </c>
      <c r="D476" s="21" t="s">
        <v>335</v>
      </c>
      <c r="E476" s="21">
        <v>2012</v>
      </c>
      <c r="F476" s="21">
        <v>4</v>
      </c>
      <c r="G476" s="21">
        <v>15</v>
      </c>
      <c r="H476" s="21">
        <v>79</v>
      </c>
      <c r="I476" s="21">
        <v>5</v>
      </c>
      <c r="J476" s="21">
        <v>18.75</v>
      </c>
      <c r="K476" s="21">
        <v>98.743589743589752</v>
      </c>
      <c r="L476" s="52">
        <v>98.743589743589752</v>
      </c>
      <c r="M4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76" s="28"/>
    </row>
    <row r="477" spans="3:14" x14ac:dyDescent="0.25">
      <c r="C477" s="69" t="s">
        <v>327</v>
      </c>
      <c r="D477" s="21" t="s">
        <v>336</v>
      </c>
      <c r="E477" s="21">
        <v>2012</v>
      </c>
      <c r="F477" s="21">
        <v>0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52">
        <v>0</v>
      </c>
      <c r="M4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77" s="28"/>
    </row>
    <row r="478" spans="3:14" x14ac:dyDescent="0.25">
      <c r="C478" s="69" t="s">
        <v>327</v>
      </c>
      <c r="D478" s="21" t="s">
        <v>337</v>
      </c>
      <c r="E478" s="21">
        <v>2012</v>
      </c>
      <c r="F478" s="21">
        <v>6</v>
      </c>
      <c r="G478" s="21">
        <v>22</v>
      </c>
      <c r="H478" s="21">
        <v>108</v>
      </c>
      <c r="I478" s="21">
        <v>7.5</v>
      </c>
      <c r="J478" s="21">
        <v>27.5</v>
      </c>
      <c r="K478" s="21">
        <v>128</v>
      </c>
      <c r="L478" s="52">
        <v>128</v>
      </c>
      <c r="M4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78" s="28"/>
    </row>
    <row r="479" spans="3:14" x14ac:dyDescent="0.25">
      <c r="C479" s="69" t="s">
        <v>327</v>
      </c>
      <c r="D479" s="21" t="s">
        <v>338</v>
      </c>
      <c r="E479" s="21">
        <v>2012</v>
      </c>
      <c r="F479" s="21">
        <v>0</v>
      </c>
      <c r="G479" s="21">
        <v>0</v>
      </c>
      <c r="H479" s="21">
        <v>0</v>
      </c>
      <c r="I479" s="21">
        <v>0</v>
      </c>
      <c r="J479" s="21">
        <v>0</v>
      </c>
      <c r="K479" s="21">
        <v>0</v>
      </c>
      <c r="L479" s="52">
        <v>0</v>
      </c>
      <c r="M4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79" s="28"/>
    </row>
    <row r="480" spans="3:14" x14ac:dyDescent="0.25">
      <c r="C480" s="69" t="s">
        <v>327</v>
      </c>
      <c r="D480" s="21" t="s">
        <v>339</v>
      </c>
      <c r="E480" s="21">
        <v>2012</v>
      </c>
      <c r="F480" s="21">
        <v>6</v>
      </c>
      <c r="G480" s="21">
        <v>11</v>
      </c>
      <c r="H480" s="21">
        <v>82</v>
      </c>
      <c r="I480" s="21">
        <v>7.5</v>
      </c>
      <c r="J480" s="21">
        <v>13.75</v>
      </c>
      <c r="K480" s="21">
        <v>102</v>
      </c>
      <c r="L480" s="52">
        <v>102</v>
      </c>
      <c r="M4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80" s="28"/>
    </row>
    <row r="481" spans="3:14" x14ac:dyDescent="0.25">
      <c r="C481" s="69" t="s">
        <v>327</v>
      </c>
      <c r="D481" s="21" t="s">
        <v>340</v>
      </c>
      <c r="E481" s="21">
        <v>2012</v>
      </c>
      <c r="F481" s="21">
        <v>0</v>
      </c>
      <c r="G481" s="21">
        <v>0</v>
      </c>
      <c r="H481" s="21">
        <v>0</v>
      </c>
      <c r="I481" s="21">
        <v>0</v>
      </c>
      <c r="J481" s="21">
        <v>0</v>
      </c>
      <c r="K481" s="21">
        <v>0</v>
      </c>
      <c r="L481" s="52">
        <v>0</v>
      </c>
      <c r="M4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81" s="28"/>
    </row>
    <row r="482" spans="3:14" x14ac:dyDescent="0.25">
      <c r="C482" s="69" t="s">
        <v>327</v>
      </c>
      <c r="D482" s="21" t="s">
        <v>341</v>
      </c>
      <c r="E482" s="21">
        <v>2012</v>
      </c>
      <c r="F482" s="21">
        <v>3</v>
      </c>
      <c r="G482" s="21">
        <v>11</v>
      </c>
      <c r="H482" s="21">
        <v>49</v>
      </c>
      <c r="I482" s="21">
        <v>3.75</v>
      </c>
      <c r="J482" s="21">
        <v>13.75</v>
      </c>
      <c r="K482" s="21">
        <v>61.051282051282051</v>
      </c>
      <c r="L482" s="52">
        <v>61.051282051282051</v>
      </c>
      <c r="M4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482" s="28"/>
    </row>
    <row r="483" spans="3:14" x14ac:dyDescent="0.25">
      <c r="C483" s="69" t="s">
        <v>343</v>
      </c>
      <c r="D483" s="21" t="s">
        <v>344</v>
      </c>
      <c r="E483" s="21">
        <v>2012</v>
      </c>
      <c r="F483" s="21">
        <v>0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52">
        <v>0</v>
      </c>
      <c r="M4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483" s="28"/>
    </row>
    <row r="484" spans="3:14" x14ac:dyDescent="0.25">
      <c r="C484" s="69" t="s">
        <v>345</v>
      </c>
      <c r="D484" s="21" t="s">
        <v>346</v>
      </c>
      <c r="E484" s="21">
        <v>2012</v>
      </c>
      <c r="F484" s="21">
        <v>5</v>
      </c>
      <c r="G484" s="21">
        <v>23</v>
      </c>
      <c r="H484" s="21">
        <v>196</v>
      </c>
      <c r="I484" s="21">
        <v>6.25</v>
      </c>
      <c r="J484" s="21">
        <v>28.75</v>
      </c>
      <c r="K484" s="21">
        <v>216</v>
      </c>
      <c r="L484" s="52">
        <v>216</v>
      </c>
      <c r="M4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84" s="28"/>
    </row>
    <row r="485" spans="3:14" x14ac:dyDescent="0.25">
      <c r="C485" s="69" t="s">
        <v>345</v>
      </c>
      <c r="D485" s="21" t="s">
        <v>348</v>
      </c>
      <c r="E485" s="21">
        <v>2012</v>
      </c>
      <c r="F485" s="21">
        <v>4</v>
      </c>
      <c r="G485" s="21">
        <v>32</v>
      </c>
      <c r="H485" s="21">
        <v>317</v>
      </c>
      <c r="I485" s="21">
        <v>5</v>
      </c>
      <c r="J485" s="21">
        <v>40</v>
      </c>
      <c r="K485" s="21">
        <v>330.94957983193279</v>
      </c>
      <c r="L485" s="52">
        <v>330.94957983193279</v>
      </c>
      <c r="M4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485" s="28"/>
    </row>
    <row r="486" spans="3:14" x14ac:dyDescent="0.25">
      <c r="C486" s="69" t="s">
        <v>345</v>
      </c>
      <c r="D486" s="21" t="s">
        <v>350</v>
      </c>
      <c r="E486" s="21">
        <v>2012</v>
      </c>
      <c r="F486" s="21">
        <v>17</v>
      </c>
      <c r="G486" s="21">
        <v>31</v>
      </c>
      <c r="H486" s="21">
        <v>134</v>
      </c>
      <c r="I486" s="21">
        <v>21.25</v>
      </c>
      <c r="J486" s="21">
        <v>38.75</v>
      </c>
      <c r="K486" s="21">
        <v>154</v>
      </c>
      <c r="L486" s="52">
        <v>154</v>
      </c>
      <c r="M4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86" s="28"/>
    </row>
    <row r="487" spans="3:14" x14ac:dyDescent="0.25">
      <c r="C487" s="69" t="s">
        <v>345</v>
      </c>
      <c r="D487" s="21" t="s">
        <v>352</v>
      </c>
      <c r="E487" s="21">
        <v>2012</v>
      </c>
      <c r="F487" s="21">
        <v>12</v>
      </c>
      <c r="G487" s="21">
        <v>24</v>
      </c>
      <c r="H487" s="21">
        <v>231</v>
      </c>
      <c r="I487" s="21">
        <v>15</v>
      </c>
      <c r="J487" s="21">
        <v>30</v>
      </c>
      <c r="K487" s="21">
        <v>251</v>
      </c>
      <c r="L487" s="52">
        <v>251</v>
      </c>
      <c r="M4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87" s="28"/>
    </row>
    <row r="488" spans="3:14" x14ac:dyDescent="0.25">
      <c r="C488" s="69" t="s">
        <v>345</v>
      </c>
      <c r="D488" s="21" t="s">
        <v>355</v>
      </c>
      <c r="E488" s="21">
        <v>2012</v>
      </c>
      <c r="F488" s="21">
        <v>12</v>
      </c>
      <c r="G488" s="21">
        <v>31</v>
      </c>
      <c r="H488" s="21">
        <v>212</v>
      </c>
      <c r="I488" s="21">
        <v>15</v>
      </c>
      <c r="J488" s="21">
        <v>38.75</v>
      </c>
      <c r="K488" s="21">
        <v>232</v>
      </c>
      <c r="L488" s="52">
        <v>232</v>
      </c>
      <c r="M4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88" s="28"/>
    </row>
    <row r="489" spans="3:14" x14ac:dyDescent="0.25">
      <c r="C489" s="69" t="s">
        <v>345</v>
      </c>
      <c r="D489" s="21" t="s">
        <v>358</v>
      </c>
      <c r="E489" s="21">
        <v>2012</v>
      </c>
      <c r="F489" s="21">
        <v>19</v>
      </c>
      <c r="G489" s="21">
        <v>29</v>
      </c>
      <c r="H489" s="21">
        <v>158</v>
      </c>
      <c r="I489" s="21">
        <v>23.75</v>
      </c>
      <c r="J489" s="21">
        <v>36.25</v>
      </c>
      <c r="K489" s="21">
        <v>178</v>
      </c>
      <c r="L489" s="52">
        <v>178</v>
      </c>
      <c r="M4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89" s="28"/>
    </row>
    <row r="490" spans="3:14" x14ac:dyDescent="0.25">
      <c r="C490" s="69" t="s">
        <v>345</v>
      </c>
      <c r="D490" s="21" t="s">
        <v>359</v>
      </c>
      <c r="E490" s="21">
        <v>2012</v>
      </c>
      <c r="F490" s="21">
        <v>30</v>
      </c>
      <c r="G490" s="21">
        <v>34</v>
      </c>
      <c r="H490" s="21">
        <v>248</v>
      </c>
      <c r="I490" s="21">
        <v>37.5</v>
      </c>
      <c r="J490" s="21">
        <v>42.5</v>
      </c>
      <c r="K490" s="21">
        <v>268</v>
      </c>
      <c r="L490" s="52">
        <v>268</v>
      </c>
      <c r="M4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90" s="28"/>
    </row>
    <row r="491" spans="3:14" x14ac:dyDescent="0.25">
      <c r="C491" s="69" t="s">
        <v>345</v>
      </c>
      <c r="D491" s="21" t="s">
        <v>361</v>
      </c>
      <c r="E491" s="21">
        <v>2012</v>
      </c>
      <c r="F491" s="21">
        <v>18</v>
      </c>
      <c r="G491" s="21">
        <v>35</v>
      </c>
      <c r="H491" s="21">
        <v>123</v>
      </c>
      <c r="I491" s="21">
        <v>22.5</v>
      </c>
      <c r="J491" s="21">
        <v>43.75</v>
      </c>
      <c r="K491" s="21">
        <v>143</v>
      </c>
      <c r="L491" s="52">
        <v>143</v>
      </c>
      <c r="M4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1" s="28"/>
    </row>
    <row r="492" spans="3:14" x14ac:dyDescent="0.25">
      <c r="C492" s="69" t="s">
        <v>345</v>
      </c>
      <c r="D492" s="21" t="s">
        <v>362</v>
      </c>
      <c r="E492" s="21">
        <v>2012</v>
      </c>
      <c r="F492" s="21">
        <v>8</v>
      </c>
      <c r="G492" s="21">
        <v>21</v>
      </c>
      <c r="H492" s="21">
        <v>110</v>
      </c>
      <c r="I492" s="21">
        <v>10</v>
      </c>
      <c r="J492" s="21">
        <v>26.25</v>
      </c>
      <c r="K492" s="21">
        <v>130</v>
      </c>
      <c r="L492" s="52">
        <v>130</v>
      </c>
      <c r="M4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2" s="28"/>
    </row>
    <row r="493" spans="3:14" x14ac:dyDescent="0.25">
      <c r="C493" s="69" t="s">
        <v>345</v>
      </c>
      <c r="D493" s="21" t="s">
        <v>363</v>
      </c>
      <c r="E493" s="21">
        <v>2012</v>
      </c>
      <c r="F493" s="21">
        <v>8</v>
      </c>
      <c r="G493" s="21">
        <v>34</v>
      </c>
      <c r="H493" s="21">
        <v>215</v>
      </c>
      <c r="I493" s="21">
        <v>10</v>
      </c>
      <c r="J493" s="21">
        <v>42.5</v>
      </c>
      <c r="K493" s="21">
        <v>235</v>
      </c>
      <c r="L493" s="52">
        <v>235</v>
      </c>
      <c r="M4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93" s="28"/>
    </row>
    <row r="494" spans="3:14" x14ac:dyDescent="0.25">
      <c r="C494" s="69" t="s">
        <v>345</v>
      </c>
      <c r="D494" s="21" t="s">
        <v>364</v>
      </c>
      <c r="E494" s="21">
        <v>2012</v>
      </c>
      <c r="F494" s="21">
        <v>25</v>
      </c>
      <c r="G494" s="21">
        <v>25</v>
      </c>
      <c r="H494" s="21">
        <v>168</v>
      </c>
      <c r="I494" s="21">
        <v>31.25</v>
      </c>
      <c r="J494" s="21">
        <v>31.25</v>
      </c>
      <c r="K494" s="21">
        <v>188</v>
      </c>
      <c r="L494" s="52">
        <v>188</v>
      </c>
      <c r="M4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4" s="28"/>
    </row>
    <row r="495" spans="3:14" x14ac:dyDescent="0.25">
      <c r="C495" s="69" t="s">
        <v>345</v>
      </c>
      <c r="D495" s="21" t="s">
        <v>366</v>
      </c>
      <c r="E495" s="21">
        <v>2012</v>
      </c>
      <c r="F495" s="21">
        <v>8</v>
      </c>
      <c r="G495" s="21">
        <v>32</v>
      </c>
      <c r="H495" s="21">
        <v>211</v>
      </c>
      <c r="I495" s="21">
        <v>10</v>
      </c>
      <c r="J495" s="21">
        <v>40</v>
      </c>
      <c r="K495" s="21">
        <v>231</v>
      </c>
      <c r="L495" s="52">
        <v>231</v>
      </c>
      <c r="M4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95" s="28"/>
    </row>
    <row r="496" spans="3:14" x14ac:dyDescent="0.25">
      <c r="C496" s="69" t="s">
        <v>345</v>
      </c>
      <c r="D496" s="21" t="s">
        <v>368</v>
      </c>
      <c r="E496" s="21">
        <v>2012</v>
      </c>
      <c r="F496" s="21">
        <v>23</v>
      </c>
      <c r="G496" s="21">
        <v>29</v>
      </c>
      <c r="H496" s="21">
        <v>208</v>
      </c>
      <c r="I496" s="21">
        <v>28.75</v>
      </c>
      <c r="J496" s="21">
        <v>36.25</v>
      </c>
      <c r="K496" s="21">
        <v>228</v>
      </c>
      <c r="L496" s="52">
        <v>228</v>
      </c>
      <c r="M4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496" s="28"/>
    </row>
    <row r="497" spans="3:14" x14ac:dyDescent="0.25">
      <c r="C497" s="69" t="s">
        <v>345</v>
      </c>
      <c r="D497" s="21" t="s">
        <v>369</v>
      </c>
      <c r="E497" s="21">
        <v>2012</v>
      </c>
      <c r="F497" s="21">
        <v>4</v>
      </c>
      <c r="G497" s="21">
        <v>43</v>
      </c>
      <c r="H497" s="21">
        <v>129</v>
      </c>
      <c r="I497" s="21">
        <v>5</v>
      </c>
      <c r="J497" s="21">
        <v>53.512820512820511</v>
      </c>
      <c r="K497" s="21">
        <v>149</v>
      </c>
      <c r="L497" s="52">
        <v>149</v>
      </c>
      <c r="M4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7" s="28"/>
    </row>
    <row r="498" spans="3:14" x14ac:dyDescent="0.25">
      <c r="C498" s="69" t="s">
        <v>345</v>
      </c>
      <c r="D498" s="21" t="s">
        <v>372</v>
      </c>
      <c r="E498" s="21">
        <v>2012</v>
      </c>
      <c r="F498" s="21">
        <v>13</v>
      </c>
      <c r="G498" s="21">
        <v>23</v>
      </c>
      <c r="H498" s="21">
        <v>165</v>
      </c>
      <c r="I498" s="21">
        <v>16.25</v>
      </c>
      <c r="J498" s="21">
        <v>28.75</v>
      </c>
      <c r="K498" s="21">
        <v>185</v>
      </c>
      <c r="L498" s="52">
        <v>185</v>
      </c>
      <c r="M4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8" s="28"/>
    </row>
    <row r="499" spans="3:14" x14ac:dyDescent="0.25">
      <c r="C499" s="69" t="s">
        <v>345</v>
      </c>
      <c r="D499" s="21" t="s">
        <v>374</v>
      </c>
      <c r="E499" s="21">
        <v>2012</v>
      </c>
      <c r="F499" s="21">
        <v>9</v>
      </c>
      <c r="G499" s="21">
        <v>35</v>
      </c>
      <c r="H499" s="21">
        <v>136</v>
      </c>
      <c r="I499" s="21">
        <v>11.25</v>
      </c>
      <c r="J499" s="21">
        <v>43.75</v>
      </c>
      <c r="K499" s="21">
        <v>156</v>
      </c>
      <c r="L499" s="52">
        <v>156</v>
      </c>
      <c r="M4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499" s="28"/>
    </row>
    <row r="500" spans="3:14" x14ac:dyDescent="0.25">
      <c r="C500" s="69" t="s">
        <v>345</v>
      </c>
      <c r="D500" s="21" t="s">
        <v>376</v>
      </c>
      <c r="E500" s="21">
        <v>2012</v>
      </c>
      <c r="F500" s="21">
        <v>11</v>
      </c>
      <c r="G500" s="21">
        <v>15</v>
      </c>
      <c r="H500" s="21">
        <v>163</v>
      </c>
      <c r="I500" s="21">
        <v>13.75</v>
      </c>
      <c r="J500" s="21">
        <v>18.75</v>
      </c>
      <c r="K500" s="21">
        <v>183</v>
      </c>
      <c r="L500" s="52">
        <v>183</v>
      </c>
      <c r="M5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0" s="28"/>
    </row>
    <row r="501" spans="3:14" x14ac:dyDescent="0.25">
      <c r="C501" s="69" t="s">
        <v>345</v>
      </c>
      <c r="D501" s="21" t="s">
        <v>377</v>
      </c>
      <c r="E501" s="21">
        <v>2012</v>
      </c>
      <c r="F501" s="21">
        <v>11</v>
      </c>
      <c r="G501" s="21">
        <v>29</v>
      </c>
      <c r="H501" s="21">
        <v>186</v>
      </c>
      <c r="I501" s="21">
        <v>13.75</v>
      </c>
      <c r="J501" s="21">
        <v>36.25</v>
      </c>
      <c r="K501" s="21">
        <v>206</v>
      </c>
      <c r="L501" s="52">
        <v>206</v>
      </c>
      <c r="M5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01" s="28"/>
    </row>
    <row r="502" spans="3:14" x14ac:dyDescent="0.25">
      <c r="C502" s="69" t="s">
        <v>345</v>
      </c>
      <c r="D502" s="21" t="s">
        <v>378</v>
      </c>
      <c r="E502" s="21">
        <v>2012</v>
      </c>
      <c r="F502" s="21">
        <v>10</v>
      </c>
      <c r="G502" s="21">
        <v>32</v>
      </c>
      <c r="H502" s="21">
        <v>98</v>
      </c>
      <c r="I502" s="21">
        <v>12.5</v>
      </c>
      <c r="J502" s="21">
        <v>40</v>
      </c>
      <c r="K502" s="21">
        <v>118</v>
      </c>
      <c r="L502" s="52">
        <v>118</v>
      </c>
      <c r="M5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2" s="28"/>
    </row>
    <row r="503" spans="3:14" x14ac:dyDescent="0.25">
      <c r="C503" s="69" t="s">
        <v>345</v>
      </c>
      <c r="D503" s="21" t="s">
        <v>379</v>
      </c>
      <c r="E503" s="21">
        <v>2012</v>
      </c>
      <c r="F503" s="21">
        <v>18</v>
      </c>
      <c r="G503" s="21">
        <v>21</v>
      </c>
      <c r="H503" s="21">
        <v>138</v>
      </c>
      <c r="I503" s="21">
        <v>22.5</v>
      </c>
      <c r="J503" s="21">
        <v>26.25</v>
      </c>
      <c r="K503" s="21">
        <v>158</v>
      </c>
      <c r="L503" s="52">
        <v>158</v>
      </c>
      <c r="M5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3" s="28"/>
    </row>
    <row r="504" spans="3:14" x14ac:dyDescent="0.25">
      <c r="C504" s="69" t="s">
        <v>381</v>
      </c>
      <c r="D504" s="21" t="s">
        <v>382</v>
      </c>
      <c r="E504" s="21">
        <v>2012</v>
      </c>
      <c r="F504" s="21">
        <v>26</v>
      </c>
      <c r="G504" s="21">
        <v>28</v>
      </c>
      <c r="H504" s="21">
        <v>188</v>
      </c>
      <c r="I504" s="21">
        <v>32.5</v>
      </c>
      <c r="J504" s="21">
        <v>35</v>
      </c>
      <c r="K504" s="21">
        <v>208</v>
      </c>
      <c r="L504" s="52">
        <v>208</v>
      </c>
      <c r="M5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04" s="28"/>
    </row>
    <row r="505" spans="3:14" x14ac:dyDescent="0.25">
      <c r="C505" s="69" t="s">
        <v>381</v>
      </c>
      <c r="D505" s="21" t="s">
        <v>383</v>
      </c>
      <c r="E505" s="21">
        <v>2012</v>
      </c>
      <c r="F505" s="21">
        <v>0</v>
      </c>
      <c r="G505" s="21">
        <v>0</v>
      </c>
      <c r="H505" s="21">
        <v>137</v>
      </c>
      <c r="I505" s="21">
        <v>0</v>
      </c>
      <c r="J505" s="21">
        <v>0</v>
      </c>
      <c r="K505" s="21">
        <v>157</v>
      </c>
      <c r="L505" s="52">
        <v>157</v>
      </c>
      <c r="M5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5" s="28"/>
    </row>
    <row r="506" spans="3:14" x14ac:dyDescent="0.25">
      <c r="C506" s="69" t="s">
        <v>381</v>
      </c>
      <c r="D506" s="21" t="s">
        <v>384</v>
      </c>
      <c r="E506" s="21">
        <v>2012</v>
      </c>
      <c r="F506" s="21">
        <v>28</v>
      </c>
      <c r="G506" s="21">
        <v>32</v>
      </c>
      <c r="H506" s="21">
        <v>149</v>
      </c>
      <c r="I506" s="21">
        <v>35</v>
      </c>
      <c r="J506" s="21">
        <v>40</v>
      </c>
      <c r="K506" s="21">
        <v>169</v>
      </c>
      <c r="L506" s="52">
        <v>169</v>
      </c>
      <c r="M5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6" s="28"/>
    </row>
    <row r="507" spans="3:14" x14ac:dyDescent="0.25">
      <c r="C507" s="69" t="s">
        <v>381</v>
      </c>
      <c r="D507" s="21" t="s">
        <v>385</v>
      </c>
      <c r="E507" s="21">
        <v>2012</v>
      </c>
      <c r="F507" s="21">
        <v>0</v>
      </c>
      <c r="G507" s="21">
        <v>0</v>
      </c>
      <c r="H507" s="21">
        <v>180</v>
      </c>
      <c r="I507" s="21">
        <v>0</v>
      </c>
      <c r="J507" s="21">
        <v>0</v>
      </c>
      <c r="K507" s="21">
        <v>200</v>
      </c>
      <c r="L507" s="52">
        <v>200</v>
      </c>
      <c r="M5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7" s="28"/>
    </row>
    <row r="508" spans="3:14" x14ac:dyDescent="0.25">
      <c r="C508" s="69" t="s">
        <v>381</v>
      </c>
      <c r="D508" s="21" t="s">
        <v>387</v>
      </c>
      <c r="E508" s="21">
        <v>2012</v>
      </c>
      <c r="F508" s="21">
        <v>22</v>
      </c>
      <c r="G508" s="21">
        <v>24</v>
      </c>
      <c r="H508" s="21">
        <v>109</v>
      </c>
      <c r="I508" s="21">
        <v>27.5</v>
      </c>
      <c r="J508" s="21">
        <v>30</v>
      </c>
      <c r="K508" s="21">
        <v>129</v>
      </c>
      <c r="L508" s="52">
        <v>129</v>
      </c>
      <c r="M5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8" s="28"/>
    </row>
    <row r="509" spans="3:14" x14ac:dyDescent="0.25">
      <c r="C509" s="69" t="s">
        <v>381</v>
      </c>
      <c r="D509" s="21" t="s">
        <v>388</v>
      </c>
      <c r="E509" s="21">
        <v>2012</v>
      </c>
      <c r="F509" s="21">
        <v>0</v>
      </c>
      <c r="G509" s="21">
        <v>0</v>
      </c>
      <c r="H509" s="21">
        <v>158</v>
      </c>
      <c r="I509" s="21">
        <v>0</v>
      </c>
      <c r="J509" s="21">
        <v>0</v>
      </c>
      <c r="K509" s="21">
        <v>178</v>
      </c>
      <c r="L509" s="52">
        <v>178</v>
      </c>
      <c r="M5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09" s="28"/>
    </row>
    <row r="510" spans="3:14" x14ac:dyDescent="0.25">
      <c r="C510" s="69" t="s">
        <v>390</v>
      </c>
      <c r="D510" s="21" t="s">
        <v>391</v>
      </c>
      <c r="E510" s="21">
        <v>2012</v>
      </c>
      <c r="F510" s="21">
        <v>10</v>
      </c>
      <c r="G510" s="21">
        <v>37</v>
      </c>
      <c r="H510" s="21">
        <v>111</v>
      </c>
      <c r="I510" s="21">
        <v>12.5</v>
      </c>
      <c r="J510" s="21">
        <v>46.25</v>
      </c>
      <c r="K510" s="21">
        <v>131</v>
      </c>
      <c r="L510" s="52">
        <v>131</v>
      </c>
      <c r="M5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0" s="28"/>
    </row>
    <row r="511" spans="3:14" x14ac:dyDescent="0.25">
      <c r="C511" s="69" t="s">
        <v>390</v>
      </c>
      <c r="D511" s="21" t="s">
        <v>394</v>
      </c>
      <c r="E511" s="21">
        <v>2012</v>
      </c>
      <c r="F511" s="21">
        <v>13</v>
      </c>
      <c r="G511" s="21">
        <v>48</v>
      </c>
      <c r="H511" s="21">
        <v>130</v>
      </c>
      <c r="I511" s="21">
        <v>16.25</v>
      </c>
      <c r="J511" s="21">
        <v>59.794871794871796</v>
      </c>
      <c r="K511" s="21">
        <v>150</v>
      </c>
      <c r="L511" s="52">
        <v>150</v>
      </c>
      <c r="M5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1" s="28"/>
    </row>
    <row r="512" spans="3:14" x14ac:dyDescent="0.25">
      <c r="C512" s="69" t="s">
        <v>390</v>
      </c>
      <c r="D512" s="21" t="s">
        <v>395</v>
      </c>
      <c r="E512" s="21">
        <v>2012</v>
      </c>
      <c r="F512" s="21">
        <v>13</v>
      </c>
      <c r="G512" s="21">
        <v>48</v>
      </c>
      <c r="H512" s="21">
        <v>108</v>
      </c>
      <c r="I512" s="21">
        <v>16.25</v>
      </c>
      <c r="J512" s="21">
        <v>59.794871794871796</v>
      </c>
      <c r="K512" s="21">
        <v>128</v>
      </c>
      <c r="L512" s="52">
        <v>128</v>
      </c>
      <c r="M5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2" s="28"/>
    </row>
    <row r="513" spans="3:14" x14ac:dyDescent="0.25">
      <c r="C513" s="69" t="s">
        <v>390</v>
      </c>
      <c r="D513" s="21" t="s">
        <v>396</v>
      </c>
      <c r="E513" s="21">
        <v>2012</v>
      </c>
      <c r="F513" s="21">
        <v>13</v>
      </c>
      <c r="G513" s="21">
        <v>41</v>
      </c>
      <c r="H513" s="21">
        <v>238</v>
      </c>
      <c r="I513" s="21">
        <v>16.25</v>
      </c>
      <c r="J513" s="21">
        <v>51</v>
      </c>
      <c r="K513" s="21">
        <v>258</v>
      </c>
      <c r="L513" s="52">
        <v>258</v>
      </c>
      <c r="M5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13" s="28"/>
    </row>
    <row r="514" spans="3:14" x14ac:dyDescent="0.25">
      <c r="C514" s="69" t="s">
        <v>390</v>
      </c>
      <c r="D514" s="21" t="s">
        <v>398</v>
      </c>
      <c r="E514" s="21">
        <v>2012</v>
      </c>
      <c r="F514" s="21">
        <v>13</v>
      </c>
      <c r="G514" s="21">
        <v>40</v>
      </c>
      <c r="H514" s="21">
        <v>186</v>
      </c>
      <c r="I514" s="21">
        <v>16.25</v>
      </c>
      <c r="J514" s="21">
        <v>50</v>
      </c>
      <c r="K514" s="21">
        <v>206</v>
      </c>
      <c r="L514" s="52">
        <v>206</v>
      </c>
      <c r="M5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14" s="28"/>
    </row>
    <row r="515" spans="3:14" x14ac:dyDescent="0.25">
      <c r="C515" s="69" t="s">
        <v>390</v>
      </c>
      <c r="D515" s="21" t="s">
        <v>401</v>
      </c>
      <c r="E515" s="21">
        <v>2012</v>
      </c>
      <c r="F515" s="21">
        <v>12</v>
      </c>
      <c r="G515" s="21">
        <v>70</v>
      </c>
      <c r="H515" s="21">
        <v>135</v>
      </c>
      <c r="I515" s="21">
        <v>15</v>
      </c>
      <c r="J515" s="21">
        <v>87.435897435897431</v>
      </c>
      <c r="K515" s="21">
        <v>155</v>
      </c>
      <c r="L515" s="52">
        <v>155</v>
      </c>
      <c r="M5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5" s="28"/>
    </row>
    <row r="516" spans="3:14" x14ac:dyDescent="0.25">
      <c r="C516" s="69" t="s">
        <v>390</v>
      </c>
      <c r="D516" s="21" t="s">
        <v>404</v>
      </c>
      <c r="E516" s="21">
        <v>2012</v>
      </c>
      <c r="F516" s="21">
        <v>14</v>
      </c>
      <c r="G516" s="21">
        <v>45</v>
      </c>
      <c r="H516" s="21">
        <v>126</v>
      </c>
      <c r="I516" s="21">
        <v>17.5</v>
      </c>
      <c r="J516" s="21">
        <v>56.025641025641022</v>
      </c>
      <c r="K516" s="21">
        <v>146</v>
      </c>
      <c r="L516" s="52">
        <v>146</v>
      </c>
      <c r="M5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6" s="28"/>
    </row>
    <row r="517" spans="3:14" x14ac:dyDescent="0.25">
      <c r="C517" s="69" t="s">
        <v>390</v>
      </c>
      <c r="D517" s="21" t="s">
        <v>407</v>
      </c>
      <c r="E517" s="21">
        <v>2012</v>
      </c>
      <c r="F517" s="21">
        <v>0</v>
      </c>
      <c r="G517" s="21">
        <v>0</v>
      </c>
      <c r="H517" s="21">
        <v>0</v>
      </c>
      <c r="I517" s="21">
        <v>0</v>
      </c>
      <c r="J517" s="21">
        <v>0</v>
      </c>
      <c r="K517" s="21">
        <v>0</v>
      </c>
      <c r="L517" s="52">
        <v>0</v>
      </c>
      <c r="M5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17" s="28"/>
    </row>
    <row r="518" spans="3:14" x14ac:dyDescent="0.25">
      <c r="C518" s="69" t="s">
        <v>390</v>
      </c>
      <c r="D518" s="21" t="s">
        <v>409</v>
      </c>
      <c r="E518" s="21">
        <v>2012</v>
      </c>
      <c r="F518" s="21">
        <v>8</v>
      </c>
      <c r="G518" s="21">
        <v>59</v>
      </c>
      <c r="H518" s="21">
        <v>119</v>
      </c>
      <c r="I518" s="21">
        <v>10</v>
      </c>
      <c r="J518" s="21">
        <v>73.615384615384613</v>
      </c>
      <c r="K518" s="21">
        <v>139</v>
      </c>
      <c r="L518" s="52">
        <v>139</v>
      </c>
      <c r="M5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18" s="28"/>
    </row>
    <row r="519" spans="3:14" x14ac:dyDescent="0.25">
      <c r="C519" s="69" t="s">
        <v>7</v>
      </c>
      <c r="D519" s="21" t="s">
        <v>8</v>
      </c>
      <c r="E519" s="21">
        <v>2013</v>
      </c>
      <c r="F519" s="21">
        <v>4</v>
      </c>
      <c r="G519" s="21">
        <v>13</v>
      </c>
      <c r="H519" s="21">
        <v>70</v>
      </c>
      <c r="I519" s="21">
        <v>5</v>
      </c>
      <c r="J519" s="21">
        <v>16.25</v>
      </c>
      <c r="K519" s="21">
        <v>87.435897435897431</v>
      </c>
      <c r="L519" s="52">
        <v>87.435897435897431</v>
      </c>
      <c r="M5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19" s="28"/>
    </row>
    <row r="520" spans="3:14" x14ac:dyDescent="0.25">
      <c r="C520" s="69" t="s">
        <v>7</v>
      </c>
      <c r="D520" s="21" t="s">
        <v>9</v>
      </c>
      <c r="E520" s="21">
        <v>2013</v>
      </c>
      <c r="F520" s="21">
        <v>4</v>
      </c>
      <c r="G520" s="21">
        <v>9</v>
      </c>
      <c r="H520" s="21">
        <v>51</v>
      </c>
      <c r="I520" s="21">
        <v>5</v>
      </c>
      <c r="J520" s="21">
        <v>11.25</v>
      </c>
      <c r="K520" s="21">
        <v>63.564102564102562</v>
      </c>
      <c r="L520" s="52">
        <v>63.564102564102562</v>
      </c>
      <c r="M5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0" s="28"/>
    </row>
    <row r="521" spans="3:14" x14ac:dyDescent="0.25">
      <c r="C521" s="69" t="s">
        <v>7</v>
      </c>
      <c r="D521" s="21" t="s">
        <v>10</v>
      </c>
      <c r="E521" s="21">
        <v>2013</v>
      </c>
      <c r="F521" s="21">
        <v>6</v>
      </c>
      <c r="G521" s="21">
        <v>15</v>
      </c>
      <c r="H521" s="21">
        <v>115</v>
      </c>
      <c r="I521" s="21">
        <v>7.5</v>
      </c>
      <c r="J521" s="21">
        <v>18.75</v>
      </c>
      <c r="K521" s="21">
        <v>135</v>
      </c>
      <c r="L521" s="52">
        <v>135</v>
      </c>
      <c r="M5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21" s="28"/>
    </row>
    <row r="522" spans="3:14" x14ac:dyDescent="0.25">
      <c r="C522" s="69" t="s">
        <v>7</v>
      </c>
      <c r="D522" s="21" t="s">
        <v>11</v>
      </c>
      <c r="E522" s="21">
        <v>2013</v>
      </c>
      <c r="F522" s="21">
        <v>4</v>
      </c>
      <c r="G522" s="21">
        <v>17</v>
      </c>
      <c r="H522" s="21">
        <v>75</v>
      </c>
      <c r="I522" s="21">
        <v>5</v>
      </c>
      <c r="J522" s="21">
        <v>21.25</v>
      </c>
      <c r="K522" s="21">
        <v>93.717948717948715</v>
      </c>
      <c r="L522" s="52">
        <v>93.717948717948715</v>
      </c>
      <c r="M5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2" s="28"/>
    </row>
    <row r="523" spans="3:14" x14ac:dyDescent="0.25">
      <c r="C523" s="69" t="s">
        <v>7</v>
      </c>
      <c r="D523" s="21" t="s">
        <v>13</v>
      </c>
      <c r="E523" s="21">
        <v>2013</v>
      </c>
      <c r="F523" s="21">
        <v>5</v>
      </c>
      <c r="G523" s="21">
        <v>10</v>
      </c>
      <c r="H523" s="21">
        <v>70</v>
      </c>
      <c r="I523" s="21">
        <v>6.25</v>
      </c>
      <c r="J523" s="21">
        <v>12.5</v>
      </c>
      <c r="K523" s="21">
        <v>87.435897435897431</v>
      </c>
      <c r="L523" s="52">
        <v>87.435897435897431</v>
      </c>
      <c r="M5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3" s="28"/>
    </row>
    <row r="524" spans="3:14" x14ac:dyDescent="0.25">
      <c r="C524" s="69" t="s">
        <v>7</v>
      </c>
      <c r="D524" s="21" t="s">
        <v>14</v>
      </c>
      <c r="E524" s="21">
        <v>2013</v>
      </c>
      <c r="F524" s="21">
        <v>13</v>
      </c>
      <c r="G524" s="21">
        <v>19</v>
      </c>
      <c r="H524" s="21">
        <v>59</v>
      </c>
      <c r="I524" s="21">
        <v>16.25</v>
      </c>
      <c r="J524" s="21">
        <v>23.75</v>
      </c>
      <c r="K524" s="21">
        <v>73.615384615384613</v>
      </c>
      <c r="L524" s="52">
        <v>73.615384615384613</v>
      </c>
      <c r="M5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4" s="28"/>
    </row>
    <row r="525" spans="3:14" x14ac:dyDescent="0.25">
      <c r="C525" s="69" t="s">
        <v>7</v>
      </c>
      <c r="D525" s="21" t="s">
        <v>16</v>
      </c>
      <c r="E525" s="21">
        <v>2013</v>
      </c>
      <c r="F525" s="21">
        <v>4</v>
      </c>
      <c r="G525" s="21">
        <v>10</v>
      </c>
      <c r="H525" s="21">
        <v>76</v>
      </c>
      <c r="I525" s="21">
        <v>5</v>
      </c>
      <c r="J525" s="21">
        <v>12.5</v>
      </c>
      <c r="K525" s="21">
        <v>94.974358974358978</v>
      </c>
      <c r="L525" s="52">
        <v>94.974358974358978</v>
      </c>
      <c r="M5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5" s="28"/>
    </row>
    <row r="526" spans="3:14" x14ac:dyDescent="0.25">
      <c r="C526" s="69" t="s">
        <v>7</v>
      </c>
      <c r="D526" s="21" t="s">
        <v>18</v>
      </c>
      <c r="E526" s="21">
        <v>2013</v>
      </c>
      <c r="F526" s="21">
        <v>5</v>
      </c>
      <c r="G526" s="21">
        <v>17</v>
      </c>
      <c r="H526" s="21">
        <v>62</v>
      </c>
      <c r="I526" s="21">
        <v>6.25</v>
      </c>
      <c r="J526" s="21">
        <v>21.25</v>
      </c>
      <c r="K526" s="21">
        <v>77.384615384615387</v>
      </c>
      <c r="L526" s="52">
        <v>77.384615384615387</v>
      </c>
      <c r="M5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6" s="28"/>
    </row>
    <row r="527" spans="3:14" x14ac:dyDescent="0.25">
      <c r="C527" s="69" t="s">
        <v>7</v>
      </c>
      <c r="D527" s="21" t="s">
        <v>20</v>
      </c>
      <c r="E527" s="21">
        <v>2013</v>
      </c>
      <c r="F527" s="21">
        <v>11</v>
      </c>
      <c r="G527" s="21">
        <v>17</v>
      </c>
      <c r="H527" s="21">
        <v>68</v>
      </c>
      <c r="I527" s="21">
        <v>13.75</v>
      </c>
      <c r="J527" s="21">
        <v>21.25</v>
      </c>
      <c r="K527" s="21">
        <v>84.92307692307692</v>
      </c>
      <c r="L527" s="52">
        <v>84.92307692307692</v>
      </c>
      <c r="M5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7" s="28"/>
    </row>
    <row r="528" spans="3:14" x14ac:dyDescent="0.25">
      <c r="C528" s="69" t="s">
        <v>7</v>
      </c>
      <c r="D528" s="21" t="s">
        <v>21</v>
      </c>
      <c r="E528" s="21">
        <v>2013</v>
      </c>
      <c r="F528" s="21">
        <v>11</v>
      </c>
      <c r="G528" s="21">
        <v>16</v>
      </c>
      <c r="H528" s="21">
        <v>76</v>
      </c>
      <c r="I528" s="21">
        <v>13.75</v>
      </c>
      <c r="J528" s="21">
        <v>20</v>
      </c>
      <c r="K528" s="21">
        <v>94.974358974358978</v>
      </c>
      <c r="L528" s="52">
        <v>94.974358974358978</v>
      </c>
      <c r="M5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8" s="28"/>
    </row>
    <row r="529" spans="3:14" x14ac:dyDescent="0.25">
      <c r="C529" s="69" t="s">
        <v>7</v>
      </c>
      <c r="D529" s="21" t="s">
        <v>22</v>
      </c>
      <c r="E529" s="21">
        <v>2013</v>
      </c>
      <c r="F529" s="21">
        <v>4</v>
      </c>
      <c r="G529" s="21">
        <v>9</v>
      </c>
      <c r="H529" s="21">
        <v>44</v>
      </c>
      <c r="I529" s="21">
        <v>5</v>
      </c>
      <c r="J529" s="21">
        <v>11.25</v>
      </c>
      <c r="K529" s="21">
        <v>54.769230769230766</v>
      </c>
      <c r="L529" s="52">
        <v>54.769230769230766</v>
      </c>
      <c r="M5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29" s="28"/>
    </row>
    <row r="530" spans="3:14" x14ac:dyDescent="0.25">
      <c r="C530" s="69" t="s">
        <v>7</v>
      </c>
      <c r="D530" s="21" t="s">
        <v>23</v>
      </c>
      <c r="E530" s="21">
        <v>2013</v>
      </c>
      <c r="F530" s="21">
        <v>5</v>
      </c>
      <c r="G530" s="21">
        <v>19</v>
      </c>
      <c r="H530" s="21">
        <v>104</v>
      </c>
      <c r="I530" s="21">
        <v>6.25</v>
      </c>
      <c r="J530" s="21">
        <v>23.75</v>
      </c>
      <c r="K530" s="21">
        <v>124</v>
      </c>
      <c r="L530" s="52">
        <v>124</v>
      </c>
      <c r="M5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0" s="28"/>
    </row>
    <row r="531" spans="3:14" x14ac:dyDescent="0.25">
      <c r="C531" s="69" t="s">
        <v>7</v>
      </c>
      <c r="D531" s="21" t="s">
        <v>25</v>
      </c>
      <c r="E531" s="21">
        <v>2013</v>
      </c>
      <c r="F531" s="21">
        <v>13</v>
      </c>
      <c r="G531" s="21">
        <v>18</v>
      </c>
      <c r="H531" s="21">
        <v>67</v>
      </c>
      <c r="I531" s="21">
        <v>16.25</v>
      </c>
      <c r="J531" s="21">
        <v>22.5</v>
      </c>
      <c r="K531" s="21">
        <v>83.666666666666657</v>
      </c>
      <c r="L531" s="52">
        <v>83.666666666666657</v>
      </c>
      <c r="M5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31" s="28"/>
    </row>
    <row r="532" spans="3:14" x14ac:dyDescent="0.25">
      <c r="C532" s="69" t="s">
        <v>7</v>
      </c>
      <c r="D532" s="21" t="s">
        <v>28</v>
      </c>
      <c r="E532" s="21">
        <v>2013</v>
      </c>
      <c r="F532" s="21">
        <v>0</v>
      </c>
      <c r="G532" s="21">
        <v>0</v>
      </c>
      <c r="H532" s="21">
        <v>0</v>
      </c>
      <c r="I532" s="21">
        <v>0</v>
      </c>
      <c r="J532" s="21">
        <v>0</v>
      </c>
      <c r="K532" s="21">
        <v>0</v>
      </c>
      <c r="L532" s="52">
        <v>0</v>
      </c>
      <c r="M5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32" s="28"/>
    </row>
    <row r="533" spans="3:14" x14ac:dyDescent="0.25">
      <c r="C533" s="69" t="s">
        <v>29</v>
      </c>
      <c r="D533" s="21" t="s">
        <v>30</v>
      </c>
      <c r="E533" s="21">
        <v>2013</v>
      </c>
      <c r="F533" s="21">
        <v>0</v>
      </c>
      <c r="G533" s="21">
        <v>0</v>
      </c>
      <c r="H533" s="21">
        <v>0</v>
      </c>
      <c r="I533" s="21">
        <v>0</v>
      </c>
      <c r="J533" s="21">
        <v>0</v>
      </c>
      <c r="K533" s="21">
        <v>0</v>
      </c>
      <c r="L533" s="52">
        <v>0</v>
      </c>
      <c r="M5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33" s="28"/>
    </row>
    <row r="534" spans="3:14" x14ac:dyDescent="0.25">
      <c r="C534" s="69" t="s">
        <v>29</v>
      </c>
      <c r="D534" s="21" t="s">
        <v>31</v>
      </c>
      <c r="E534" s="21">
        <v>2013</v>
      </c>
      <c r="F534" s="21">
        <v>7</v>
      </c>
      <c r="G534" s="21">
        <v>14</v>
      </c>
      <c r="H534" s="21">
        <v>45</v>
      </c>
      <c r="I534" s="21">
        <v>8.75</v>
      </c>
      <c r="J534" s="21">
        <v>17.5</v>
      </c>
      <c r="K534" s="21">
        <v>56.025641025641022</v>
      </c>
      <c r="L534" s="52">
        <v>56.025641025641022</v>
      </c>
      <c r="M5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34" s="28"/>
    </row>
    <row r="535" spans="3:14" x14ac:dyDescent="0.25">
      <c r="C535" s="69" t="s">
        <v>32</v>
      </c>
      <c r="D535" s="21" t="s">
        <v>33</v>
      </c>
      <c r="E535" s="21">
        <v>2013</v>
      </c>
      <c r="F535" s="21">
        <v>6</v>
      </c>
      <c r="G535" s="21">
        <v>14</v>
      </c>
      <c r="H535" s="21">
        <v>98</v>
      </c>
      <c r="I535" s="21">
        <v>7.5</v>
      </c>
      <c r="J535" s="21">
        <v>17.5</v>
      </c>
      <c r="K535" s="21">
        <v>118</v>
      </c>
      <c r="L535" s="52">
        <v>118</v>
      </c>
      <c r="M5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5" s="28"/>
    </row>
    <row r="536" spans="3:14" x14ac:dyDescent="0.25">
      <c r="C536" s="69" t="s">
        <v>32</v>
      </c>
      <c r="D536" s="21" t="s">
        <v>34</v>
      </c>
      <c r="E536" s="21">
        <v>2013</v>
      </c>
      <c r="F536" s="21">
        <v>7</v>
      </c>
      <c r="G536" s="21">
        <v>15</v>
      </c>
      <c r="H536" s="21">
        <v>99</v>
      </c>
      <c r="I536" s="21">
        <v>8.75</v>
      </c>
      <c r="J536" s="21">
        <v>18.75</v>
      </c>
      <c r="K536" s="21">
        <v>119</v>
      </c>
      <c r="L536" s="52">
        <v>119</v>
      </c>
      <c r="M5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6" s="28"/>
    </row>
    <row r="537" spans="3:14" x14ac:dyDescent="0.25">
      <c r="C537" s="69" t="s">
        <v>32</v>
      </c>
      <c r="D537" s="21" t="s">
        <v>35</v>
      </c>
      <c r="E537" s="21">
        <v>2013</v>
      </c>
      <c r="F537" s="21">
        <v>7</v>
      </c>
      <c r="G537" s="21">
        <v>16</v>
      </c>
      <c r="H537" s="21">
        <v>101</v>
      </c>
      <c r="I537" s="21">
        <v>8.75</v>
      </c>
      <c r="J537" s="21">
        <v>20</v>
      </c>
      <c r="K537" s="21">
        <v>121</v>
      </c>
      <c r="L537" s="52">
        <v>121</v>
      </c>
      <c r="M5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7" s="28"/>
    </row>
    <row r="538" spans="3:14" x14ac:dyDescent="0.25">
      <c r="C538" s="69" t="s">
        <v>32</v>
      </c>
      <c r="D538" s="21" t="s">
        <v>36</v>
      </c>
      <c r="E538" s="21">
        <v>2013</v>
      </c>
      <c r="F538" s="21">
        <v>7</v>
      </c>
      <c r="G538" s="21">
        <v>16</v>
      </c>
      <c r="H538" s="21">
        <v>147</v>
      </c>
      <c r="I538" s="21">
        <v>8.75</v>
      </c>
      <c r="J538" s="21">
        <v>20</v>
      </c>
      <c r="K538" s="21">
        <v>167</v>
      </c>
      <c r="L538" s="52">
        <v>167</v>
      </c>
      <c r="M5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8" s="28"/>
    </row>
    <row r="539" spans="3:14" x14ac:dyDescent="0.25">
      <c r="C539" s="69" t="s">
        <v>32</v>
      </c>
      <c r="D539" s="21" t="s">
        <v>37</v>
      </c>
      <c r="E539" s="21">
        <v>2013</v>
      </c>
      <c r="F539" s="21">
        <v>7</v>
      </c>
      <c r="G539" s="21">
        <v>16</v>
      </c>
      <c r="H539" s="21">
        <v>121</v>
      </c>
      <c r="I539" s="21">
        <v>8.75</v>
      </c>
      <c r="J539" s="21">
        <v>20</v>
      </c>
      <c r="K539" s="21">
        <v>141</v>
      </c>
      <c r="L539" s="52">
        <v>141</v>
      </c>
      <c r="M5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39" s="28"/>
    </row>
    <row r="540" spans="3:14" x14ac:dyDescent="0.25">
      <c r="C540" s="69" t="s">
        <v>32</v>
      </c>
      <c r="D540" s="21" t="s">
        <v>39</v>
      </c>
      <c r="E540" s="21">
        <v>2013</v>
      </c>
      <c r="F540" s="21">
        <v>7</v>
      </c>
      <c r="G540" s="21">
        <v>15</v>
      </c>
      <c r="H540" s="21">
        <v>77</v>
      </c>
      <c r="I540" s="21">
        <v>8.75</v>
      </c>
      <c r="J540" s="21">
        <v>18.75</v>
      </c>
      <c r="K540" s="21">
        <v>96.230769230769226</v>
      </c>
      <c r="L540" s="52">
        <v>96.230769230769226</v>
      </c>
      <c r="M5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40" s="28"/>
    </row>
    <row r="541" spans="3:14" x14ac:dyDescent="0.25">
      <c r="C541" s="69" t="s">
        <v>32</v>
      </c>
      <c r="D541" s="21" t="s">
        <v>41</v>
      </c>
      <c r="E541" s="21">
        <v>2013</v>
      </c>
      <c r="F541" s="21">
        <v>7</v>
      </c>
      <c r="G541" s="21">
        <v>15</v>
      </c>
      <c r="H541" s="21">
        <v>132</v>
      </c>
      <c r="I541" s="21">
        <v>8.75</v>
      </c>
      <c r="J541" s="21">
        <v>18.75</v>
      </c>
      <c r="K541" s="21">
        <v>152</v>
      </c>
      <c r="L541" s="52">
        <v>152</v>
      </c>
      <c r="M5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1" s="28"/>
    </row>
    <row r="542" spans="3:14" x14ac:dyDescent="0.25">
      <c r="C542" s="69" t="s">
        <v>32</v>
      </c>
      <c r="D542" s="21" t="s">
        <v>42</v>
      </c>
      <c r="E542" s="21">
        <v>2013</v>
      </c>
      <c r="F542" s="21">
        <v>7</v>
      </c>
      <c r="G542" s="21">
        <v>17</v>
      </c>
      <c r="H542" s="21">
        <v>140</v>
      </c>
      <c r="I542" s="21">
        <v>8.75</v>
      </c>
      <c r="J542" s="21">
        <v>21.25</v>
      </c>
      <c r="K542" s="21">
        <v>160</v>
      </c>
      <c r="L542" s="52">
        <v>160</v>
      </c>
      <c r="M5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2" s="28"/>
    </row>
    <row r="543" spans="3:14" x14ac:dyDescent="0.25">
      <c r="C543" s="69" t="s">
        <v>32</v>
      </c>
      <c r="D543" s="21" t="s">
        <v>44</v>
      </c>
      <c r="E543" s="21">
        <v>2013</v>
      </c>
      <c r="F543" s="21">
        <v>7</v>
      </c>
      <c r="G543" s="21">
        <v>15</v>
      </c>
      <c r="H543" s="21">
        <v>120</v>
      </c>
      <c r="I543" s="21">
        <v>8.75</v>
      </c>
      <c r="J543" s="21">
        <v>18.75</v>
      </c>
      <c r="K543" s="21">
        <v>140</v>
      </c>
      <c r="L543" s="52">
        <v>140</v>
      </c>
      <c r="M5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3" s="28"/>
    </row>
    <row r="544" spans="3:14" x14ac:dyDescent="0.25">
      <c r="C544" s="69" t="s">
        <v>32</v>
      </c>
      <c r="D544" s="21" t="s">
        <v>46</v>
      </c>
      <c r="E544" s="21">
        <v>2013</v>
      </c>
      <c r="F544" s="21">
        <v>7</v>
      </c>
      <c r="G544" s="21">
        <v>17</v>
      </c>
      <c r="H544" s="21">
        <v>135</v>
      </c>
      <c r="I544" s="21">
        <v>8.75</v>
      </c>
      <c r="J544" s="21">
        <v>21.25</v>
      </c>
      <c r="K544" s="21">
        <v>155</v>
      </c>
      <c r="L544" s="52">
        <v>155</v>
      </c>
      <c r="M5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4" s="28"/>
    </row>
    <row r="545" spans="3:14" x14ac:dyDescent="0.25">
      <c r="C545" s="69" t="s">
        <v>32</v>
      </c>
      <c r="D545" s="21" t="s">
        <v>48</v>
      </c>
      <c r="E545" s="21">
        <v>2013</v>
      </c>
      <c r="F545" s="21">
        <v>7</v>
      </c>
      <c r="G545" s="21">
        <v>14</v>
      </c>
      <c r="H545" s="21">
        <v>120</v>
      </c>
      <c r="I545" s="21">
        <v>8.75</v>
      </c>
      <c r="J545" s="21">
        <v>17.5</v>
      </c>
      <c r="K545" s="21">
        <v>140</v>
      </c>
      <c r="L545" s="52">
        <v>140</v>
      </c>
      <c r="M5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5" s="28"/>
    </row>
    <row r="546" spans="3:14" x14ac:dyDescent="0.25">
      <c r="C546" s="69" t="s">
        <v>32</v>
      </c>
      <c r="D546" s="21" t="s">
        <v>50</v>
      </c>
      <c r="E546" s="21">
        <v>2013</v>
      </c>
      <c r="F546" s="21">
        <v>6</v>
      </c>
      <c r="G546" s="21">
        <v>14</v>
      </c>
      <c r="H546" s="21">
        <v>99</v>
      </c>
      <c r="I546" s="21">
        <v>7.5</v>
      </c>
      <c r="J546" s="21">
        <v>17.5</v>
      </c>
      <c r="K546" s="21">
        <v>119</v>
      </c>
      <c r="L546" s="52">
        <v>119</v>
      </c>
      <c r="M5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6" s="28"/>
    </row>
    <row r="547" spans="3:14" x14ac:dyDescent="0.25">
      <c r="C547" s="69" t="s">
        <v>32</v>
      </c>
      <c r="D547" s="21" t="s">
        <v>51</v>
      </c>
      <c r="E547" s="21">
        <v>2013</v>
      </c>
      <c r="F547" s="21">
        <v>0</v>
      </c>
      <c r="G547" s="21">
        <v>0</v>
      </c>
      <c r="H547" s="21">
        <v>0</v>
      </c>
      <c r="I547" s="21">
        <v>0</v>
      </c>
      <c r="J547" s="21">
        <v>0</v>
      </c>
      <c r="K547" s="21">
        <v>0</v>
      </c>
      <c r="L547" s="52">
        <v>0</v>
      </c>
      <c r="M5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47" s="28"/>
    </row>
    <row r="548" spans="3:14" x14ac:dyDescent="0.25">
      <c r="C548" s="69" t="s">
        <v>52</v>
      </c>
      <c r="D548" s="21" t="s">
        <v>53</v>
      </c>
      <c r="E548" s="21">
        <v>2013</v>
      </c>
      <c r="F548" s="21">
        <v>2</v>
      </c>
      <c r="G548" s="21">
        <v>28</v>
      </c>
      <c r="H548" s="21">
        <v>101</v>
      </c>
      <c r="I548" s="21">
        <v>2.5</v>
      </c>
      <c r="J548" s="21">
        <v>35</v>
      </c>
      <c r="K548" s="21">
        <v>121</v>
      </c>
      <c r="L548" s="52">
        <v>121</v>
      </c>
      <c r="M5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8" s="28"/>
    </row>
    <row r="549" spans="3:14" x14ac:dyDescent="0.25">
      <c r="C549" s="69" t="s">
        <v>55</v>
      </c>
      <c r="D549" s="21" t="s">
        <v>55</v>
      </c>
      <c r="E549" s="21">
        <v>2013</v>
      </c>
      <c r="F549" s="21">
        <v>8</v>
      </c>
      <c r="G549" s="21">
        <v>22</v>
      </c>
      <c r="H549" s="21">
        <v>102</v>
      </c>
      <c r="I549" s="21">
        <v>10</v>
      </c>
      <c r="J549" s="21">
        <v>27.5</v>
      </c>
      <c r="K549" s="21">
        <v>122</v>
      </c>
      <c r="L549" s="52">
        <v>122</v>
      </c>
      <c r="M5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49" s="28"/>
    </row>
    <row r="550" spans="3:14" x14ac:dyDescent="0.25">
      <c r="C550" s="69" t="s">
        <v>57</v>
      </c>
      <c r="D550" s="21" t="s">
        <v>58</v>
      </c>
      <c r="E550" s="21">
        <v>2013</v>
      </c>
      <c r="F550" s="21">
        <v>5</v>
      </c>
      <c r="G550" s="21">
        <v>22</v>
      </c>
      <c r="H550" s="21">
        <v>115</v>
      </c>
      <c r="I550" s="21">
        <v>6.25</v>
      </c>
      <c r="J550" s="21">
        <v>27.5</v>
      </c>
      <c r="K550" s="21">
        <v>135</v>
      </c>
      <c r="L550" s="52">
        <v>135</v>
      </c>
      <c r="M5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50" s="28"/>
    </row>
    <row r="551" spans="3:14" x14ac:dyDescent="0.25">
      <c r="C551" s="69" t="s">
        <v>57</v>
      </c>
      <c r="D551" s="21" t="s">
        <v>60</v>
      </c>
      <c r="E551" s="21">
        <v>2013</v>
      </c>
      <c r="F551" s="21">
        <v>12</v>
      </c>
      <c r="G551" s="21">
        <v>19</v>
      </c>
      <c r="H551" s="21">
        <v>77</v>
      </c>
      <c r="I551" s="21">
        <v>15</v>
      </c>
      <c r="J551" s="21">
        <v>23.75</v>
      </c>
      <c r="K551" s="21">
        <v>96.230769230769226</v>
      </c>
      <c r="L551" s="52">
        <v>96.230769230769226</v>
      </c>
      <c r="M5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1" s="28"/>
    </row>
    <row r="552" spans="3:14" x14ac:dyDescent="0.25">
      <c r="C552" s="69" t="s">
        <v>57</v>
      </c>
      <c r="D552" s="21" t="s">
        <v>62</v>
      </c>
      <c r="E552" s="21">
        <v>2013</v>
      </c>
      <c r="F552" s="21">
        <v>15</v>
      </c>
      <c r="G552" s="21">
        <v>41</v>
      </c>
      <c r="H552" s="21">
        <v>305</v>
      </c>
      <c r="I552" s="21">
        <v>18.75</v>
      </c>
      <c r="J552" s="21">
        <v>51</v>
      </c>
      <c r="K552" s="21">
        <v>320.96638655462186</v>
      </c>
      <c r="L552" s="52">
        <v>320.96638655462186</v>
      </c>
      <c r="M5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552" s="28"/>
    </row>
    <row r="553" spans="3:14" x14ac:dyDescent="0.25">
      <c r="C553" s="69" t="s">
        <v>57</v>
      </c>
      <c r="D553" s="21" t="s">
        <v>64</v>
      </c>
      <c r="E553" s="21">
        <v>2013</v>
      </c>
      <c r="F553" s="21">
        <v>8</v>
      </c>
      <c r="G553" s="21">
        <v>21</v>
      </c>
      <c r="H553" s="21">
        <v>44</v>
      </c>
      <c r="I553" s="21">
        <v>10</v>
      </c>
      <c r="J553" s="21">
        <v>26.25</v>
      </c>
      <c r="K553" s="21">
        <v>54.769230769230766</v>
      </c>
      <c r="L553" s="52">
        <v>54.769230769230766</v>
      </c>
      <c r="M5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3" s="28"/>
    </row>
    <row r="554" spans="3:14" x14ac:dyDescent="0.25">
      <c r="C554" s="69" t="s">
        <v>67</v>
      </c>
      <c r="D554" s="21" t="s">
        <v>69</v>
      </c>
      <c r="E554" s="21">
        <v>2013</v>
      </c>
      <c r="F554" s="21">
        <v>8</v>
      </c>
      <c r="G554" s="21">
        <v>20</v>
      </c>
      <c r="H554" s="21">
        <v>44</v>
      </c>
      <c r="I554" s="21">
        <v>10</v>
      </c>
      <c r="J554" s="21">
        <v>25</v>
      </c>
      <c r="K554" s="21">
        <v>54.769230769230766</v>
      </c>
      <c r="L554" s="52">
        <v>54.769230769230766</v>
      </c>
      <c r="M5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4" s="28"/>
    </row>
    <row r="555" spans="3:14" x14ac:dyDescent="0.25">
      <c r="C555" s="69" t="s">
        <v>70</v>
      </c>
      <c r="D555" s="21" t="s">
        <v>71</v>
      </c>
      <c r="E555" s="21">
        <v>2013</v>
      </c>
      <c r="F555" s="21">
        <v>7</v>
      </c>
      <c r="G555" s="21">
        <v>12</v>
      </c>
      <c r="H555" s="21">
        <v>55</v>
      </c>
      <c r="I555" s="21">
        <v>8.75</v>
      </c>
      <c r="J555" s="21">
        <v>15</v>
      </c>
      <c r="K555" s="21">
        <v>68.589743589743591</v>
      </c>
      <c r="L555" s="52">
        <v>68.589743589743591</v>
      </c>
      <c r="M5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5" s="28"/>
    </row>
    <row r="556" spans="3:14" x14ac:dyDescent="0.25">
      <c r="C556" s="69" t="s">
        <v>72</v>
      </c>
      <c r="D556" s="21" t="s">
        <v>72</v>
      </c>
      <c r="E556" s="21">
        <v>2013</v>
      </c>
      <c r="F556" s="21">
        <v>7</v>
      </c>
      <c r="G556" s="21">
        <v>12</v>
      </c>
      <c r="H556" s="21">
        <v>54</v>
      </c>
      <c r="I556" s="21">
        <v>8.75</v>
      </c>
      <c r="J556" s="21">
        <v>15</v>
      </c>
      <c r="K556" s="21">
        <v>67.333333333333329</v>
      </c>
      <c r="L556" s="52">
        <v>67.333333333333329</v>
      </c>
      <c r="M5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6" s="28"/>
    </row>
    <row r="557" spans="3:14" x14ac:dyDescent="0.25">
      <c r="C557" s="69" t="s">
        <v>75</v>
      </c>
      <c r="D557" s="21" t="s">
        <v>76</v>
      </c>
      <c r="E557" s="21">
        <v>2013</v>
      </c>
      <c r="F557" s="21">
        <v>7</v>
      </c>
      <c r="G557" s="21">
        <v>12</v>
      </c>
      <c r="H557" s="21">
        <v>57</v>
      </c>
      <c r="I557" s="21">
        <v>8.75</v>
      </c>
      <c r="J557" s="21">
        <v>15</v>
      </c>
      <c r="K557" s="21">
        <v>71.102564102564102</v>
      </c>
      <c r="L557" s="52">
        <v>71.102564102564102</v>
      </c>
      <c r="M5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7" s="28"/>
    </row>
    <row r="558" spans="3:14" x14ac:dyDescent="0.25">
      <c r="C558" s="69" t="s">
        <v>75</v>
      </c>
      <c r="D558" s="21" t="s">
        <v>78</v>
      </c>
      <c r="E558" s="21">
        <v>2013</v>
      </c>
      <c r="F558" s="21">
        <v>7</v>
      </c>
      <c r="G558" s="21">
        <v>12</v>
      </c>
      <c r="H558" s="21">
        <v>48</v>
      </c>
      <c r="I558" s="21">
        <v>8.75</v>
      </c>
      <c r="J558" s="21">
        <v>15</v>
      </c>
      <c r="K558" s="21">
        <v>59.794871794871796</v>
      </c>
      <c r="L558" s="52">
        <v>59.794871794871796</v>
      </c>
      <c r="M5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58" s="28"/>
    </row>
    <row r="559" spans="3:14" x14ac:dyDescent="0.25">
      <c r="C559" s="69" t="s">
        <v>75</v>
      </c>
      <c r="D559" s="21" t="s">
        <v>79</v>
      </c>
      <c r="E559" s="21">
        <v>2013</v>
      </c>
      <c r="F559" s="21">
        <v>0</v>
      </c>
      <c r="G559" s="21">
        <v>0</v>
      </c>
      <c r="H559" s="21">
        <v>0</v>
      </c>
      <c r="I559" s="21">
        <v>0</v>
      </c>
      <c r="J559" s="21">
        <v>0</v>
      </c>
      <c r="K559" s="21">
        <v>0</v>
      </c>
      <c r="L559" s="52">
        <v>0</v>
      </c>
      <c r="M5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59" s="28"/>
    </row>
    <row r="560" spans="3:14" x14ac:dyDescent="0.25">
      <c r="C560" s="69" t="s">
        <v>75</v>
      </c>
      <c r="D560" s="21" t="s">
        <v>81</v>
      </c>
      <c r="E560" s="21">
        <v>2013</v>
      </c>
      <c r="F560" s="21">
        <v>0</v>
      </c>
      <c r="G560" s="21">
        <v>0</v>
      </c>
      <c r="H560" s="21">
        <v>0</v>
      </c>
      <c r="I560" s="21">
        <v>0</v>
      </c>
      <c r="J560" s="21">
        <v>0</v>
      </c>
      <c r="K560" s="21">
        <v>0</v>
      </c>
      <c r="L560" s="52">
        <v>0</v>
      </c>
      <c r="M5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60" s="28"/>
    </row>
    <row r="561" spans="3:14" x14ac:dyDescent="0.25">
      <c r="C561" s="69" t="s">
        <v>75</v>
      </c>
      <c r="D561" s="21" t="s">
        <v>83</v>
      </c>
      <c r="E561" s="21">
        <v>2013</v>
      </c>
      <c r="F561" s="21">
        <v>7</v>
      </c>
      <c r="G561" s="21">
        <v>13</v>
      </c>
      <c r="H561" s="21">
        <v>54</v>
      </c>
      <c r="I561" s="21">
        <v>8.75</v>
      </c>
      <c r="J561" s="21">
        <v>16.25</v>
      </c>
      <c r="K561" s="21">
        <v>67.333333333333329</v>
      </c>
      <c r="L561" s="52">
        <v>67.333333333333329</v>
      </c>
      <c r="M5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1" s="28"/>
    </row>
    <row r="562" spans="3:14" x14ac:dyDescent="0.25">
      <c r="C562" s="69" t="s">
        <v>75</v>
      </c>
      <c r="D562" s="21" t="s">
        <v>84</v>
      </c>
      <c r="E562" s="21">
        <v>2013</v>
      </c>
      <c r="F562" s="21">
        <v>7</v>
      </c>
      <c r="G562" s="21">
        <v>13</v>
      </c>
      <c r="H562" s="21">
        <v>54</v>
      </c>
      <c r="I562" s="21">
        <v>8.75</v>
      </c>
      <c r="J562" s="21">
        <v>16.25</v>
      </c>
      <c r="K562" s="21">
        <v>67.333333333333329</v>
      </c>
      <c r="L562" s="52">
        <v>67.333333333333329</v>
      </c>
      <c r="M5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2" s="28"/>
    </row>
    <row r="563" spans="3:14" x14ac:dyDescent="0.25">
      <c r="C563" s="69" t="s">
        <v>75</v>
      </c>
      <c r="D563" s="21" t="s">
        <v>86</v>
      </c>
      <c r="E563" s="21">
        <v>2013</v>
      </c>
      <c r="F563" s="21">
        <v>10</v>
      </c>
      <c r="G563" s="21">
        <v>12</v>
      </c>
      <c r="H563" s="21">
        <v>60</v>
      </c>
      <c r="I563" s="21">
        <v>12.5</v>
      </c>
      <c r="J563" s="21">
        <v>15</v>
      </c>
      <c r="K563" s="21">
        <v>74.871794871794876</v>
      </c>
      <c r="L563" s="52">
        <v>74.871794871794876</v>
      </c>
      <c r="M5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3" s="28"/>
    </row>
    <row r="564" spans="3:14" x14ac:dyDescent="0.25">
      <c r="C564" s="69" t="s">
        <v>75</v>
      </c>
      <c r="D564" s="21" t="s">
        <v>88</v>
      </c>
      <c r="E564" s="21">
        <v>2013</v>
      </c>
      <c r="F564" s="21">
        <v>6</v>
      </c>
      <c r="G564" s="21">
        <v>12</v>
      </c>
      <c r="H564" s="21">
        <v>60</v>
      </c>
      <c r="I564" s="21">
        <v>7.5</v>
      </c>
      <c r="J564" s="21">
        <v>15</v>
      </c>
      <c r="K564" s="21">
        <v>74.871794871794876</v>
      </c>
      <c r="L564" s="52">
        <v>74.871794871794876</v>
      </c>
      <c r="M5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4" s="28"/>
    </row>
    <row r="565" spans="3:14" x14ac:dyDescent="0.25">
      <c r="C565" s="69" t="s">
        <v>75</v>
      </c>
      <c r="D565" s="21" t="s">
        <v>89</v>
      </c>
      <c r="E565" s="21">
        <v>2013</v>
      </c>
      <c r="F565" s="21">
        <v>6</v>
      </c>
      <c r="G565" s="21">
        <v>12</v>
      </c>
      <c r="H565" s="21">
        <v>60</v>
      </c>
      <c r="I565" s="21">
        <v>7.5</v>
      </c>
      <c r="J565" s="21">
        <v>15</v>
      </c>
      <c r="K565" s="21">
        <v>74.871794871794876</v>
      </c>
      <c r="L565" s="52">
        <v>74.871794871794876</v>
      </c>
      <c r="M5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5" s="28"/>
    </row>
    <row r="566" spans="3:14" x14ac:dyDescent="0.25">
      <c r="C566" s="69" t="s">
        <v>75</v>
      </c>
      <c r="D566" s="21" t="s">
        <v>90</v>
      </c>
      <c r="E566" s="21">
        <v>2013</v>
      </c>
      <c r="F566" s="21">
        <v>7</v>
      </c>
      <c r="G566" s="21">
        <v>10</v>
      </c>
      <c r="H566" s="21">
        <v>46</v>
      </c>
      <c r="I566" s="21">
        <v>8.75</v>
      </c>
      <c r="J566" s="21">
        <v>12.5</v>
      </c>
      <c r="K566" s="21">
        <v>57.282051282051285</v>
      </c>
      <c r="L566" s="52">
        <v>57.282051282051285</v>
      </c>
      <c r="M5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6" s="28"/>
    </row>
    <row r="567" spans="3:14" x14ac:dyDescent="0.25">
      <c r="C567" s="69" t="s">
        <v>75</v>
      </c>
      <c r="D567" s="21" t="s">
        <v>91</v>
      </c>
      <c r="E567" s="21">
        <v>2013</v>
      </c>
      <c r="F567" s="21">
        <v>6</v>
      </c>
      <c r="G567" s="21">
        <v>12</v>
      </c>
      <c r="H567" s="21">
        <v>50</v>
      </c>
      <c r="I567" s="21">
        <v>7.5</v>
      </c>
      <c r="J567" s="21">
        <v>15</v>
      </c>
      <c r="K567" s="21">
        <v>62.307692307692307</v>
      </c>
      <c r="L567" s="52">
        <v>62.307692307692307</v>
      </c>
      <c r="M5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7" s="28"/>
    </row>
    <row r="568" spans="3:14" x14ac:dyDescent="0.25">
      <c r="C568" s="69" t="s">
        <v>75</v>
      </c>
      <c r="D568" s="21" t="s">
        <v>93</v>
      </c>
      <c r="E568" s="21">
        <v>2013</v>
      </c>
      <c r="F568" s="21">
        <v>7</v>
      </c>
      <c r="G568" s="21">
        <v>12</v>
      </c>
      <c r="H568" s="21">
        <v>46</v>
      </c>
      <c r="I568" s="21">
        <v>8.75</v>
      </c>
      <c r="J568" s="21">
        <v>15</v>
      </c>
      <c r="K568" s="21">
        <v>57.282051282051285</v>
      </c>
      <c r="L568" s="52">
        <v>57.282051282051285</v>
      </c>
      <c r="M5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8" s="28"/>
    </row>
    <row r="569" spans="3:14" x14ac:dyDescent="0.25">
      <c r="C569" s="69" t="s">
        <v>75</v>
      </c>
      <c r="D569" s="21" t="s">
        <v>94</v>
      </c>
      <c r="E569" s="21">
        <v>2013</v>
      </c>
      <c r="F569" s="21">
        <v>7</v>
      </c>
      <c r="G569" s="21">
        <v>12</v>
      </c>
      <c r="H569" s="21">
        <v>53</v>
      </c>
      <c r="I569" s="21">
        <v>8.75</v>
      </c>
      <c r="J569" s="21">
        <v>15</v>
      </c>
      <c r="K569" s="21">
        <v>66.07692307692308</v>
      </c>
      <c r="L569" s="52">
        <v>66.07692307692308</v>
      </c>
      <c r="M5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69" s="28"/>
    </row>
    <row r="570" spans="3:14" x14ac:dyDescent="0.25">
      <c r="C570" s="69" t="s">
        <v>75</v>
      </c>
      <c r="D570" s="21" t="s">
        <v>95</v>
      </c>
      <c r="E570" s="21">
        <v>2013</v>
      </c>
      <c r="F570" s="21">
        <v>6</v>
      </c>
      <c r="G570" s="21">
        <v>12</v>
      </c>
      <c r="H570" s="21">
        <v>54</v>
      </c>
      <c r="I570" s="21">
        <v>7.5</v>
      </c>
      <c r="J570" s="21">
        <v>15</v>
      </c>
      <c r="K570" s="21">
        <v>67.333333333333329</v>
      </c>
      <c r="L570" s="52">
        <v>67.333333333333329</v>
      </c>
      <c r="M5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70" s="28"/>
    </row>
    <row r="571" spans="3:14" x14ac:dyDescent="0.25">
      <c r="C571" s="69" t="s">
        <v>75</v>
      </c>
      <c r="D571" s="21" t="s">
        <v>96</v>
      </c>
      <c r="E571" s="21">
        <v>2013</v>
      </c>
      <c r="F571" s="21">
        <v>7</v>
      </c>
      <c r="G571" s="21">
        <v>11</v>
      </c>
      <c r="H571" s="21">
        <v>49</v>
      </c>
      <c r="I571" s="21">
        <v>8.75</v>
      </c>
      <c r="J571" s="21">
        <v>13.75</v>
      </c>
      <c r="K571" s="21">
        <v>61.051282051282051</v>
      </c>
      <c r="L571" s="52">
        <v>61.051282051282051</v>
      </c>
      <c r="M5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71" s="28"/>
    </row>
    <row r="572" spans="3:14" x14ac:dyDescent="0.25">
      <c r="C572" s="69" t="s">
        <v>75</v>
      </c>
      <c r="D572" s="21" t="s">
        <v>97</v>
      </c>
      <c r="E572" s="21">
        <v>2013</v>
      </c>
      <c r="F572" s="21">
        <v>12</v>
      </c>
      <c r="G572" s="21">
        <v>17</v>
      </c>
      <c r="H572" s="21">
        <v>79</v>
      </c>
      <c r="I572" s="21">
        <v>15</v>
      </c>
      <c r="J572" s="21">
        <v>21.25</v>
      </c>
      <c r="K572" s="21">
        <v>98.743589743589752</v>
      </c>
      <c r="L572" s="52">
        <v>98.743589743589752</v>
      </c>
      <c r="M5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72" s="28"/>
    </row>
    <row r="573" spans="3:14" x14ac:dyDescent="0.25">
      <c r="C573" s="69" t="s">
        <v>75</v>
      </c>
      <c r="D573" s="21" t="s">
        <v>99</v>
      </c>
      <c r="E573" s="21">
        <v>2013</v>
      </c>
      <c r="F573" s="21">
        <v>14</v>
      </c>
      <c r="G573" s="21">
        <v>21</v>
      </c>
      <c r="H573" s="21">
        <v>86</v>
      </c>
      <c r="I573" s="21">
        <v>17.5</v>
      </c>
      <c r="J573" s="21">
        <v>26.25</v>
      </c>
      <c r="K573" s="21">
        <v>106</v>
      </c>
      <c r="L573" s="52">
        <v>106</v>
      </c>
      <c r="M5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3" s="28"/>
    </row>
    <row r="574" spans="3:14" x14ac:dyDescent="0.25">
      <c r="C574" s="69" t="s">
        <v>100</v>
      </c>
      <c r="D574" s="21" t="s">
        <v>101</v>
      </c>
      <c r="E574" s="21">
        <v>2013</v>
      </c>
      <c r="F574" s="21">
        <v>12</v>
      </c>
      <c r="G574" s="21">
        <v>19</v>
      </c>
      <c r="H574" s="21">
        <v>90</v>
      </c>
      <c r="I574" s="21">
        <v>15</v>
      </c>
      <c r="J574" s="21">
        <v>23.75</v>
      </c>
      <c r="K574" s="21">
        <v>110</v>
      </c>
      <c r="L574" s="52">
        <v>110</v>
      </c>
      <c r="M5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4" s="28"/>
    </row>
    <row r="575" spans="3:14" x14ac:dyDescent="0.25">
      <c r="C575" s="69" t="s">
        <v>100</v>
      </c>
      <c r="D575" s="21" t="s">
        <v>102</v>
      </c>
      <c r="E575" s="21">
        <v>2013</v>
      </c>
      <c r="F575" s="21">
        <v>12</v>
      </c>
      <c r="G575" s="21">
        <v>17</v>
      </c>
      <c r="H575" s="21">
        <v>87</v>
      </c>
      <c r="I575" s="21">
        <v>15</v>
      </c>
      <c r="J575" s="21">
        <v>21.25</v>
      </c>
      <c r="K575" s="21">
        <v>107</v>
      </c>
      <c r="L575" s="52">
        <v>107</v>
      </c>
      <c r="M5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5" s="28"/>
    </row>
    <row r="576" spans="3:14" x14ac:dyDescent="0.25">
      <c r="C576" s="69" t="s">
        <v>100</v>
      </c>
      <c r="D576" s="21" t="s">
        <v>104</v>
      </c>
      <c r="E576" s="21">
        <v>2013</v>
      </c>
      <c r="F576" s="21">
        <v>13</v>
      </c>
      <c r="G576" s="21">
        <v>20</v>
      </c>
      <c r="H576" s="21">
        <v>88</v>
      </c>
      <c r="I576" s="21">
        <v>16.25</v>
      </c>
      <c r="J576" s="21">
        <v>25</v>
      </c>
      <c r="K576" s="21">
        <v>108</v>
      </c>
      <c r="L576" s="52">
        <v>108</v>
      </c>
      <c r="M5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6" s="28"/>
    </row>
    <row r="577" spans="3:14" x14ac:dyDescent="0.25">
      <c r="C577" s="69" t="s">
        <v>100</v>
      </c>
      <c r="D577" s="21" t="s">
        <v>106</v>
      </c>
      <c r="E577" s="21">
        <v>2013</v>
      </c>
      <c r="F577" s="21">
        <v>14</v>
      </c>
      <c r="G577" s="21">
        <v>19</v>
      </c>
      <c r="H577" s="21">
        <v>89</v>
      </c>
      <c r="I577" s="21">
        <v>17.5</v>
      </c>
      <c r="J577" s="21">
        <v>23.75</v>
      </c>
      <c r="K577" s="21">
        <v>109</v>
      </c>
      <c r="L577" s="52">
        <v>109</v>
      </c>
      <c r="M5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7" s="28"/>
    </row>
    <row r="578" spans="3:14" x14ac:dyDescent="0.25">
      <c r="C578" s="69" t="s">
        <v>100</v>
      </c>
      <c r="D578" s="21" t="s">
        <v>108</v>
      </c>
      <c r="E578" s="21">
        <v>2013</v>
      </c>
      <c r="F578" s="21">
        <v>13</v>
      </c>
      <c r="G578" s="21">
        <v>20</v>
      </c>
      <c r="H578" s="21">
        <v>93</v>
      </c>
      <c r="I578" s="21">
        <v>16.25</v>
      </c>
      <c r="J578" s="21">
        <v>25</v>
      </c>
      <c r="K578" s="21">
        <v>113</v>
      </c>
      <c r="L578" s="52">
        <v>113</v>
      </c>
      <c r="M5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78" s="28"/>
    </row>
    <row r="579" spans="3:14" x14ac:dyDescent="0.25">
      <c r="C579" s="69" t="s">
        <v>100</v>
      </c>
      <c r="D579" s="21" t="s">
        <v>109</v>
      </c>
      <c r="E579" s="21">
        <v>2013</v>
      </c>
      <c r="F579" s="21">
        <v>12</v>
      </c>
      <c r="G579" s="21">
        <v>26</v>
      </c>
      <c r="H579" s="21">
        <v>196</v>
      </c>
      <c r="I579" s="21">
        <v>15</v>
      </c>
      <c r="J579" s="21">
        <v>32.5</v>
      </c>
      <c r="K579" s="21">
        <v>216</v>
      </c>
      <c r="L579" s="52">
        <v>216</v>
      </c>
      <c r="M5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79" s="28"/>
    </row>
    <row r="580" spans="3:14" x14ac:dyDescent="0.25">
      <c r="C580" s="69" t="s">
        <v>100</v>
      </c>
      <c r="D580" s="21" t="s">
        <v>111</v>
      </c>
      <c r="E580" s="21">
        <v>2013</v>
      </c>
      <c r="F580" s="21">
        <v>6</v>
      </c>
      <c r="G580" s="21">
        <v>9</v>
      </c>
      <c r="H580" s="21">
        <v>97</v>
      </c>
      <c r="I580" s="21">
        <v>7.5</v>
      </c>
      <c r="J580" s="21">
        <v>11.25</v>
      </c>
      <c r="K580" s="21">
        <v>117</v>
      </c>
      <c r="L580" s="52">
        <v>117</v>
      </c>
      <c r="M5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0" s="28"/>
    </row>
    <row r="581" spans="3:14" x14ac:dyDescent="0.25">
      <c r="C581" s="69" t="s">
        <v>112</v>
      </c>
      <c r="D581" s="21" t="s">
        <v>113</v>
      </c>
      <c r="E581" s="21">
        <v>2013</v>
      </c>
      <c r="F581" s="21">
        <v>10</v>
      </c>
      <c r="G581" s="21">
        <v>23</v>
      </c>
      <c r="H581" s="21">
        <v>153</v>
      </c>
      <c r="I581" s="21">
        <v>12.5</v>
      </c>
      <c r="J581" s="21">
        <v>28.75</v>
      </c>
      <c r="K581" s="21">
        <v>173</v>
      </c>
      <c r="L581" s="52">
        <v>173</v>
      </c>
      <c r="M5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1" s="28"/>
    </row>
    <row r="582" spans="3:14" x14ac:dyDescent="0.25">
      <c r="C582" s="69" t="s">
        <v>112</v>
      </c>
      <c r="D582" s="21" t="s">
        <v>116</v>
      </c>
      <c r="E582" s="21">
        <v>2013</v>
      </c>
      <c r="F582" s="21">
        <v>2</v>
      </c>
      <c r="G582" s="21">
        <v>27</v>
      </c>
      <c r="H582" s="21">
        <v>118</v>
      </c>
      <c r="I582" s="21">
        <v>2.5</v>
      </c>
      <c r="J582" s="21">
        <v>33.75</v>
      </c>
      <c r="K582" s="21">
        <v>138</v>
      </c>
      <c r="L582" s="52">
        <v>138</v>
      </c>
      <c r="M5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2" s="28"/>
    </row>
    <row r="583" spans="3:14" x14ac:dyDescent="0.25">
      <c r="C583" s="69" t="s">
        <v>112</v>
      </c>
      <c r="D583" s="21" t="s">
        <v>118</v>
      </c>
      <c r="E583" s="21">
        <v>2013</v>
      </c>
      <c r="F583" s="21">
        <v>2</v>
      </c>
      <c r="G583" s="21">
        <v>11</v>
      </c>
      <c r="H583" s="21">
        <v>85</v>
      </c>
      <c r="I583" s="21">
        <v>2.5</v>
      </c>
      <c r="J583" s="21">
        <v>13.75</v>
      </c>
      <c r="K583" s="21">
        <v>105</v>
      </c>
      <c r="L583" s="52">
        <v>105</v>
      </c>
      <c r="M5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3" s="28"/>
    </row>
    <row r="584" spans="3:14" x14ac:dyDescent="0.25">
      <c r="C584" s="69" t="s">
        <v>119</v>
      </c>
      <c r="D584" s="21" t="s">
        <v>120</v>
      </c>
      <c r="E584" s="21">
        <v>2013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1">
        <v>0</v>
      </c>
      <c r="L584" s="52">
        <v>0</v>
      </c>
      <c r="M5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84" s="28"/>
    </row>
    <row r="585" spans="3:14" x14ac:dyDescent="0.25">
      <c r="C585" s="69" t="s">
        <v>119</v>
      </c>
      <c r="D585" s="21" t="s">
        <v>121</v>
      </c>
      <c r="E585" s="21">
        <v>2013</v>
      </c>
      <c r="F585" s="21">
        <v>2</v>
      </c>
      <c r="G585" s="21">
        <v>15</v>
      </c>
      <c r="H585" s="21">
        <v>142</v>
      </c>
      <c r="I585" s="21">
        <v>2.5</v>
      </c>
      <c r="J585" s="21">
        <v>18.75</v>
      </c>
      <c r="K585" s="21">
        <v>162</v>
      </c>
      <c r="L585" s="52">
        <v>162</v>
      </c>
      <c r="M5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5" s="28"/>
    </row>
    <row r="586" spans="3:14" x14ac:dyDescent="0.25">
      <c r="C586" s="69" t="s">
        <v>119</v>
      </c>
      <c r="D586" s="21" t="s">
        <v>123</v>
      </c>
      <c r="E586" s="21">
        <v>2013</v>
      </c>
      <c r="F586" s="21">
        <v>2</v>
      </c>
      <c r="G586" s="21">
        <v>9</v>
      </c>
      <c r="H586" s="21">
        <v>48</v>
      </c>
      <c r="I586" s="21">
        <v>2.5</v>
      </c>
      <c r="J586" s="21">
        <v>11.25</v>
      </c>
      <c r="K586" s="21">
        <v>59.794871794871796</v>
      </c>
      <c r="L586" s="52">
        <v>59.794871794871796</v>
      </c>
      <c r="M5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86" s="28"/>
    </row>
    <row r="587" spans="3:14" x14ac:dyDescent="0.25">
      <c r="C587" s="69" t="s">
        <v>119</v>
      </c>
      <c r="D587" s="21" t="s">
        <v>124</v>
      </c>
      <c r="E587" s="21">
        <v>2013</v>
      </c>
      <c r="F587" s="21">
        <v>2</v>
      </c>
      <c r="G587" s="21">
        <v>26</v>
      </c>
      <c r="H587" s="21">
        <v>110</v>
      </c>
      <c r="I587" s="21">
        <v>2.5</v>
      </c>
      <c r="J587" s="21">
        <v>32.5</v>
      </c>
      <c r="K587" s="21">
        <v>130</v>
      </c>
      <c r="L587" s="52">
        <v>130</v>
      </c>
      <c r="M5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7" s="28"/>
    </row>
    <row r="588" spans="3:14" x14ac:dyDescent="0.25">
      <c r="C588" s="69" t="s">
        <v>119</v>
      </c>
      <c r="D588" s="21" t="s">
        <v>126</v>
      </c>
      <c r="E588" s="21">
        <v>2013</v>
      </c>
      <c r="F588" s="21">
        <v>2</v>
      </c>
      <c r="G588" s="21">
        <v>14</v>
      </c>
      <c r="H588" s="21">
        <v>117</v>
      </c>
      <c r="I588" s="21">
        <v>2.5</v>
      </c>
      <c r="J588" s="21">
        <v>17.5</v>
      </c>
      <c r="K588" s="21">
        <v>137</v>
      </c>
      <c r="L588" s="52">
        <v>137</v>
      </c>
      <c r="M5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88" s="28"/>
    </row>
    <row r="589" spans="3:14" x14ac:dyDescent="0.25">
      <c r="C589" s="69" t="s">
        <v>119</v>
      </c>
      <c r="D589" s="21" t="s">
        <v>128</v>
      </c>
      <c r="E589" s="21">
        <v>2013</v>
      </c>
      <c r="F589" s="21">
        <v>3</v>
      </c>
      <c r="G589" s="21">
        <v>12</v>
      </c>
      <c r="H589" s="21">
        <v>68</v>
      </c>
      <c r="I589" s="21">
        <v>3.75</v>
      </c>
      <c r="J589" s="21">
        <v>15</v>
      </c>
      <c r="K589" s="21">
        <v>84.92307692307692</v>
      </c>
      <c r="L589" s="52">
        <v>84.92307692307692</v>
      </c>
      <c r="M5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89" s="28"/>
    </row>
    <row r="590" spans="3:14" x14ac:dyDescent="0.25">
      <c r="C590" s="69" t="s">
        <v>119</v>
      </c>
      <c r="D590" s="21" t="s">
        <v>130</v>
      </c>
      <c r="E590" s="21">
        <v>2013</v>
      </c>
      <c r="F590" s="21">
        <v>2</v>
      </c>
      <c r="G590" s="21">
        <v>10</v>
      </c>
      <c r="H590" s="21">
        <v>47</v>
      </c>
      <c r="I590" s="21">
        <v>2.5</v>
      </c>
      <c r="J590" s="21">
        <v>12.5</v>
      </c>
      <c r="K590" s="21">
        <v>58.53846153846154</v>
      </c>
      <c r="L590" s="52">
        <v>58.53846153846154</v>
      </c>
      <c r="M5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90" s="28"/>
    </row>
    <row r="591" spans="3:14" x14ac:dyDescent="0.25">
      <c r="C591" s="69" t="s">
        <v>119</v>
      </c>
      <c r="D591" s="21" t="s">
        <v>131</v>
      </c>
      <c r="E591" s="21">
        <v>2013</v>
      </c>
      <c r="F591" s="21">
        <v>2</v>
      </c>
      <c r="G591" s="21">
        <v>8</v>
      </c>
      <c r="H591" s="21">
        <v>74</v>
      </c>
      <c r="I591" s="21">
        <v>2.5</v>
      </c>
      <c r="J591" s="21">
        <v>10</v>
      </c>
      <c r="K591" s="21">
        <v>92.461538461538453</v>
      </c>
      <c r="L591" s="52">
        <v>92.461538461538453</v>
      </c>
      <c r="M5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591" s="28"/>
    </row>
    <row r="592" spans="3:14" x14ac:dyDescent="0.25">
      <c r="C592" s="69" t="s">
        <v>119</v>
      </c>
      <c r="D592" s="21" t="s">
        <v>132</v>
      </c>
      <c r="E592" s="21">
        <v>2013</v>
      </c>
      <c r="F592" s="21">
        <v>2</v>
      </c>
      <c r="G592" s="21">
        <v>6</v>
      </c>
      <c r="H592" s="21">
        <v>93</v>
      </c>
      <c r="I592" s="21">
        <v>2.5</v>
      </c>
      <c r="J592" s="21">
        <v>7.5</v>
      </c>
      <c r="K592" s="21">
        <v>113</v>
      </c>
      <c r="L592" s="52">
        <v>113</v>
      </c>
      <c r="M5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2" s="28"/>
    </row>
    <row r="593" spans="3:14" x14ac:dyDescent="0.25">
      <c r="C593" s="69" t="s">
        <v>119</v>
      </c>
      <c r="D593" s="21" t="s">
        <v>133</v>
      </c>
      <c r="E593" s="21">
        <v>2013</v>
      </c>
      <c r="F593" s="21">
        <v>5</v>
      </c>
      <c r="G593" s="21">
        <v>15</v>
      </c>
      <c r="H593" s="21">
        <v>118</v>
      </c>
      <c r="I593" s="21">
        <v>6.25</v>
      </c>
      <c r="J593" s="21">
        <v>18.75</v>
      </c>
      <c r="K593" s="21">
        <v>138</v>
      </c>
      <c r="L593" s="52">
        <v>138</v>
      </c>
      <c r="M5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3" s="28"/>
    </row>
    <row r="594" spans="3:14" x14ac:dyDescent="0.25">
      <c r="C594" s="69" t="s">
        <v>119</v>
      </c>
      <c r="D594" s="21" t="s">
        <v>135</v>
      </c>
      <c r="E594" s="21">
        <v>2013</v>
      </c>
      <c r="F594" s="21">
        <v>16</v>
      </c>
      <c r="G594" s="21">
        <v>40</v>
      </c>
      <c r="H594" s="21">
        <v>151</v>
      </c>
      <c r="I594" s="21">
        <v>20</v>
      </c>
      <c r="J594" s="21">
        <v>50</v>
      </c>
      <c r="K594" s="21">
        <v>171</v>
      </c>
      <c r="L594" s="52">
        <v>171</v>
      </c>
      <c r="M5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4" s="28"/>
    </row>
    <row r="595" spans="3:14" x14ac:dyDescent="0.25">
      <c r="C595" s="69" t="s">
        <v>136</v>
      </c>
      <c r="D595" s="21" t="s">
        <v>137</v>
      </c>
      <c r="E595" s="21">
        <v>2013</v>
      </c>
      <c r="F595" s="21">
        <v>35</v>
      </c>
      <c r="G595" s="21">
        <v>45</v>
      </c>
      <c r="H595" s="21">
        <v>135</v>
      </c>
      <c r="I595" s="21">
        <v>43.75</v>
      </c>
      <c r="J595" s="21">
        <v>56.025641025641022</v>
      </c>
      <c r="K595" s="21">
        <v>155</v>
      </c>
      <c r="L595" s="52">
        <v>155</v>
      </c>
      <c r="M5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5" s="28"/>
    </row>
    <row r="596" spans="3:14" x14ac:dyDescent="0.25">
      <c r="C596" s="69" t="s">
        <v>139</v>
      </c>
      <c r="D596" s="21" t="s">
        <v>140</v>
      </c>
      <c r="E596" s="21">
        <v>2013</v>
      </c>
      <c r="F596" s="21">
        <v>16</v>
      </c>
      <c r="G596" s="21">
        <v>39</v>
      </c>
      <c r="H596" s="21">
        <v>193</v>
      </c>
      <c r="I596" s="21">
        <v>20</v>
      </c>
      <c r="J596" s="21">
        <v>48.75</v>
      </c>
      <c r="K596" s="21">
        <v>213</v>
      </c>
      <c r="L596" s="52">
        <v>213</v>
      </c>
      <c r="M5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596" s="28"/>
    </row>
    <row r="597" spans="3:14" x14ac:dyDescent="0.25">
      <c r="C597" s="69" t="s">
        <v>139</v>
      </c>
      <c r="D597" s="21" t="s">
        <v>142</v>
      </c>
      <c r="E597" s="21">
        <v>2013</v>
      </c>
      <c r="F597" s="21">
        <v>19</v>
      </c>
      <c r="G597" s="21">
        <v>36</v>
      </c>
      <c r="H597" s="21">
        <v>177</v>
      </c>
      <c r="I597" s="21">
        <v>23.75</v>
      </c>
      <c r="J597" s="21">
        <v>45</v>
      </c>
      <c r="K597" s="21">
        <v>197</v>
      </c>
      <c r="L597" s="52">
        <v>197</v>
      </c>
      <c r="M5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7" s="28"/>
    </row>
    <row r="598" spans="3:14" x14ac:dyDescent="0.25">
      <c r="C598" s="69" t="s">
        <v>139</v>
      </c>
      <c r="D598" s="21" t="s">
        <v>145</v>
      </c>
      <c r="E598" s="21">
        <v>2013</v>
      </c>
      <c r="F598" s="21">
        <v>0</v>
      </c>
      <c r="G598" s="21">
        <v>0</v>
      </c>
      <c r="H598" s="21">
        <v>0</v>
      </c>
      <c r="I598" s="21">
        <v>0</v>
      </c>
      <c r="J598" s="21">
        <v>0</v>
      </c>
      <c r="K598" s="21">
        <v>0</v>
      </c>
      <c r="L598" s="52">
        <v>0</v>
      </c>
      <c r="M5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598" s="28"/>
    </row>
    <row r="599" spans="3:14" x14ac:dyDescent="0.25">
      <c r="C599" s="69" t="s">
        <v>139</v>
      </c>
      <c r="D599" s="21" t="s">
        <v>147</v>
      </c>
      <c r="E599" s="21">
        <v>2013</v>
      </c>
      <c r="F599" s="21">
        <v>16</v>
      </c>
      <c r="G599" s="21">
        <v>40</v>
      </c>
      <c r="H599" s="21">
        <v>121</v>
      </c>
      <c r="I599" s="21">
        <v>20</v>
      </c>
      <c r="J599" s="21">
        <v>50</v>
      </c>
      <c r="K599" s="21">
        <v>141</v>
      </c>
      <c r="L599" s="52">
        <v>141</v>
      </c>
      <c r="M5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599" s="28"/>
    </row>
    <row r="600" spans="3:14" x14ac:dyDescent="0.25">
      <c r="C600" s="69" t="s">
        <v>139</v>
      </c>
      <c r="D600" s="21" t="s">
        <v>148</v>
      </c>
      <c r="E600" s="21">
        <v>2013</v>
      </c>
      <c r="F600" s="21">
        <v>0</v>
      </c>
      <c r="G600" s="21">
        <v>0</v>
      </c>
      <c r="H600" s="21">
        <v>0</v>
      </c>
      <c r="I600" s="21">
        <v>0</v>
      </c>
      <c r="J600" s="21">
        <v>0</v>
      </c>
      <c r="K600" s="21">
        <v>0</v>
      </c>
      <c r="L600" s="52">
        <v>0</v>
      </c>
      <c r="M6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0" s="28"/>
    </row>
    <row r="601" spans="3:14" x14ac:dyDescent="0.25">
      <c r="C601" s="69" t="s">
        <v>139</v>
      </c>
      <c r="D601" s="21" t="s">
        <v>149</v>
      </c>
      <c r="E601" s="21">
        <v>2013</v>
      </c>
      <c r="F601" s="21">
        <v>0</v>
      </c>
      <c r="G601" s="21">
        <v>0</v>
      </c>
      <c r="H601" s="21">
        <v>0</v>
      </c>
      <c r="I601" s="21">
        <v>0</v>
      </c>
      <c r="J601" s="21">
        <v>0</v>
      </c>
      <c r="K601" s="21">
        <v>0</v>
      </c>
      <c r="L601" s="52">
        <v>0</v>
      </c>
      <c r="M6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1" s="28"/>
    </row>
    <row r="602" spans="3:14" x14ac:dyDescent="0.25">
      <c r="C602" s="69" t="s">
        <v>139</v>
      </c>
      <c r="D602" s="21" t="s">
        <v>150</v>
      </c>
      <c r="E602" s="21">
        <v>2013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0</v>
      </c>
      <c r="L602" s="52">
        <v>0</v>
      </c>
      <c r="M6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2" s="28"/>
    </row>
    <row r="603" spans="3:14" x14ac:dyDescent="0.25">
      <c r="C603" s="69" t="s">
        <v>139</v>
      </c>
      <c r="D603" s="21" t="s">
        <v>152</v>
      </c>
      <c r="E603" s="21">
        <v>2013</v>
      </c>
      <c r="F603" s="21">
        <v>2</v>
      </c>
      <c r="G603" s="21">
        <v>19</v>
      </c>
      <c r="H603" s="21">
        <v>74</v>
      </c>
      <c r="I603" s="21">
        <v>2.5</v>
      </c>
      <c r="J603" s="21">
        <v>23.75</v>
      </c>
      <c r="K603" s="21">
        <v>92.461538461538453</v>
      </c>
      <c r="L603" s="52">
        <v>92.461538461538453</v>
      </c>
      <c r="M6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03" s="28"/>
    </row>
    <row r="604" spans="3:14" x14ac:dyDescent="0.25">
      <c r="C604" s="69" t="s">
        <v>154</v>
      </c>
      <c r="D604" s="21" t="s">
        <v>155</v>
      </c>
      <c r="E604" s="21">
        <v>2013</v>
      </c>
      <c r="F604" s="21">
        <v>0</v>
      </c>
      <c r="G604" s="21">
        <v>0</v>
      </c>
      <c r="H604" s="21">
        <v>0</v>
      </c>
      <c r="I604" s="21">
        <v>0</v>
      </c>
      <c r="J604" s="21">
        <v>0</v>
      </c>
      <c r="K604" s="21">
        <v>0</v>
      </c>
      <c r="L604" s="52">
        <v>0</v>
      </c>
      <c r="M6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4" s="28"/>
    </row>
    <row r="605" spans="3:14" x14ac:dyDescent="0.25">
      <c r="C605" s="69" t="s">
        <v>154</v>
      </c>
      <c r="D605" s="21" t="s">
        <v>156</v>
      </c>
      <c r="E605" s="21">
        <v>2013</v>
      </c>
      <c r="F605" s="21">
        <v>3</v>
      </c>
      <c r="G605" s="21">
        <v>6</v>
      </c>
      <c r="H605" s="21">
        <v>29</v>
      </c>
      <c r="I605" s="21">
        <v>3.75</v>
      </c>
      <c r="J605" s="21">
        <v>7.5</v>
      </c>
      <c r="K605" s="21">
        <v>36.25</v>
      </c>
      <c r="L605" s="52">
        <v>36.25</v>
      </c>
      <c r="M6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5" s="28"/>
    </row>
    <row r="606" spans="3:14" x14ac:dyDescent="0.25">
      <c r="C606" s="69" t="s">
        <v>154</v>
      </c>
      <c r="D606" s="21" t="s">
        <v>157</v>
      </c>
      <c r="E606" s="21">
        <v>2013</v>
      </c>
      <c r="F606" s="21">
        <v>5</v>
      </c>
      <c r="G606" s="21">
        <v>8</v>
      </c>
      <c r="H606" s="21">
        <v>92</v>
      </c>
      <c r="I606" s="21">
        <v>6.25</v>
      </c>
      <c r="J606" s="21">
        <v>10</v>
      </c>
      <c r="K606" s="21">
        <v>112</v>
      </c>
      <c r="L606" s="52">
        <v>112</v>
      </c>
      <c r="M6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06" s="28"/>
    </row>
    <row r="607" spans="3:14" x14ac:dyDescent="0.25">
      <c r="C607" s="69" t="s">
        <v>154</v>
      </c>
      <c r="D607" s="21" t="s">
        <v>158</v>
      </c>
      <c r="E607" s="21">
        <v>2013</v>
      </c>
      <c r="F607" s="21">
        <v>3</v>
      </c>
      <c r="G607" s="21">
        <v>14</v>
      </c>
      <c r="H607" s="21">
        <v>88</v>
      </c>
      <c r="I607" s="21">
        <v>3.75</v>
      </c>
      <c r="J607" s="21">
        <v>17.5</v>
      </c>
      <c r="K607" s="21">
        <v>108</v>
      </c>
      <c r="L607" s="52">
        <v>108</v>
      </c>
      <c r="M6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07" s="28"/>
    </row>
    <row r="608" spans="3:14" x14ac:dyDescent="0.25">
      <c r="C608" s="69" t="s">
        <v>154</v>
      </c>
      <c r="D608" s="21" t="s">
        <v>159</v>
      </c>
      <c r="E608" s="21">
        <v>2013</v>
      </c>
      <c r="F608" s="21">
        <v>5</v>
      </c>
      <c r="G608" s="21">
        <v>18</v>
      </c>
      <c r="H608" s="21">
        <v>26</v>
      </c>
      <c r="I608" s="21">
        <v>6.25</v>
      </c>
      <c r="J608" s="21">
        <v>22.5</v>
      </c>
      <c r="K608" s="21">
        <v>32.5</v>
      </c>
      <c r="L608" s="52">
        <v>32.5</v>
      </c>
      <c r="M6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08" s="28"/>
    </row>
    <row r="609" spans="3:14" x14ac:dyDescent="0.25">
      <c r="C609" s="69" t="s">
        <v>154</v>
      </c>
      <c r="D609" s="21" t="s">
        <v>160</v>
      </c>
      <c r="E609" s="21">
        <v>2013</v>
      </c>
      <c r="F609" s="21">
        <v>6</v>
      </c>
      <c r="G609" s="21">
        <v>15</v>
      </c>
      <c r="H609" s="21">
        <v>96</v>
      </c>
      <c r="I609" s="21">
        <v>7.5</v>
      </c>
      <c r="J609" s="21">
        <v>18.75</v>
      </c>
      <c r="K609" s="21">
        <v>116</v>
      </c>
      <c r="L609" s="52">
        <v>116</v>
      </c>
      <c r="M6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09" s="28"/>
    </row>
    <row r="610" spans="3:14" x14ac:dyDescent="0.25">
      <c r="C610" s="69" t="s">
        <v>154</v>
      </c>
      <c r="D610" s="21" t="s">
        <v>161</v>
      </c>
      <c r="E610" s="21">
        <v>2013</v>
      </c>
      <c r="F610" s="21">
        <v>0</v>
      </c>
      <c r="G610" s="21">
        <v>0</v>
      </c>
      <c r="H610" s="21">
        <v>0</v>
      </c>
      <c r="I610" s="21">
        <v>0</v>
      </c>
      <c r="J610" s="21">
        <v>0</v>
      </c>
      <c r="K610" s="21">
        <v>0</v>
      </c>
      <c r="L610" s="52">
        <v>0</v>
      </c>
      <c r="M6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10" s="28"/>
    </row>
    <row r="611" spans="3:14" x14ac:dyDescent="0.25">
      <c r="C611" s="69" t="s">
        <v>154</v>
      </c>
      <c r="D611" s="21" t="s">
        <v>162</v>
      </c>
      <c r="E611" s="21">
        <v>2013</v>
      </c>
      <c r="F611" s="21">
        <v>6</v>
      </c>
      <c r="G611" s="21">
        <v>14</v>
      </c>
      <c r="H611" s="21">
        <v>47</v>
      </c>
      <c r="I611" s="21">
        <v>7.5</v>
      </c>
      <c r="J611" s="21">
        <v>17.5</v>
      </c>
      <c r="K611" s="21">
        <v>58.53846153846154</v>
      </c>
      <c r="L611" s="52">
        <v>58.53846153846154</v>
      </c>
      <c r="M6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1" s="28"/>
    </row>
    <row r="612" spans="3:14" x14ac:dyDescent="0.25">
      <c r="C612" s="69" t="s">
        <v>154</v>
      </c>
      <c r="D612" s="21" t="s">
        <v>163</v>
      </c>
      <c r="E612" s="21">
        <v>2013</v>
      </c>
      <c r="F612" s="21">
        <v>11</v>
      </c>
      <c r="G612" s="21">
        <v>23</v>
      </c>
      <c r="H612" s="21">
        <v>43</v>
      </c>
      <c r="I612" s="21">
        <v>13.75</v>
      </c>
      <c r="J612" s="21">
        <v>28.75</v>
      </c>
      <c r="K612" s="21">
        <v>53.512820512820511</v>
      </c>
      <c r="L612" s="52">
        <v>53.512820512820511</v>
      </c>
      <c r="M6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2" s="28"/>
    </row>
    <row r="613" spans="3:14" x14ac:dyDescent="0.25">
      <c r="C613" s="69" t="s">
        <v>154</v>
      </c>
      <c r="D613" s="21" t="s">
        <v>164</v>
      </c>
      <c r="E613" s="21">
        <v>2013</v>
      </c>
      <c r="F613" s="21">
        <v>8</v>
      </c>
      <c r="G613" s="21">
        <v>7</v>
      </c>
      <c r="H613" s="21">
        <v>32</v>
      </c>
      <c r="I613" s="21">
        <v>10</v>
      </c>
      <c r="J613" s="21">
        <v>8.75</v>
      </c>
      <c r="K613" s="21">
        <v>40</v>
      </c>
      <c r="L613" s="52">
        <v>40</v>
      </c>
      <c r="M6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13" s="28"/>
    </row>
    <row r="614" spans="3:14" x14ac:dyDescent="0.25">
      <c r="C614" s="69" t="s">
        <v>154</v>
      </c>
      <c r="D614" s="21" t="s">
        <v>166</v>
      </c>
      <c r="E614" s="21">
        <v>2013</v>
      </c>
      <c r="F614" s="21">
        <v>11</v>
      </c>
      <c r="G614" s="21">
        <v>23</v>
      </c>
      <c r="H614" s="21">
        <v>60</v>
      </c>
      <c r="I614" s="21">
        <v>13.75</v>
      </c>
      <c r="J614" s="21">
        <v>28.75</v>
      </c>
      <c r="K614" s="21">
        <v>74.871794871794876</v>
      </c>
      <c r="L614" s="52">
        <v>74.871794871794876</v>
      </c>
      <c r="M6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4" s="28"/>
    </row>
    <row r="615" spans="3:14" x14ac:dyDescent="0.25">
      <c r="C615" s="69" t="s">
        <v>154</v>
      </c>
      <c r="D615" s="21" t="s">
        <v>167</v>
      </c>
      <c r="E615" s="21">
        <v>2013</v>
      </c>
      <c r="F615" s="21">
        <v>9</v>
      </c>
      <c r="G615" s="21">
        <v>13</v>
      </c>
      <c r="H615" s="21">
        <v>79</v>
      </c>
      <c r="I615" s="21">
        <v>11.25</v>
      </c>
      <c r="J615" s="21">
        <v>16.25</v>
      </c>
      <c r="K615" s="21">
        <v>98.743589743589752</v>
      </c>
      <c r="L615" s="52">
        <v>98.743589743589752</v>
      </c>
      <c r="M6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5" s="28"/>
    </row>
    <row r="616" spans="3:14" x14ac:dyDescent="0.25">
      <c r="C616" s="69" t="s">
        <v>154</v>
      </c>
      <c r="D616" s="21" t="s">
        <v>168</v>
      </c>
      <c r="E616" s="21">
        <v>2013</v>
      </c>
      <c r="F616" s="21">
        <v>5</v>
      </c>
      <c r="G616" s="21">
        <v>8</v>
      </c>
      <c r="H616" s="21">
        <v>51</v>
      </c>
      <c r="I616" s="21">
        <v>6.25</v>
      </c>
      <c r="J616" s="21">
        <v>10</v>
      </c>
      <c r="K616" s="21">
        <v>63.564102564102562</v>
      </c>
      <c r="L616" s="52">
        <v>63.564102564102562</v>
      </c>
      <c r="M6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6" s="28"/>
    </row>
    <row r="617" spans="3:14" x14ac:dyDescent="0.25">
      <c r="C617" s="69" t="s">
        <v>154</v>
      </c>
      <c r="D617" s="21" t="s">
        <v>169</v>
      </c>
      <c r="E617" s="21">
        <v>2013</v>
      </c>
      <c r="F617" s="21">
        <v>0</v>
      </c>
      <c r="G617" s="21">
        <v>0</v>
      </c>
      <c r="H617" s="21">
        <v>0</v>
      </c>
      <c r="I617" s="21">
        <v>0</v>
      </c>
      <c r="J617" s="21">
        <v>0</v>
      </c>
      <c r="K617" s="21">
        <v>0</v>
      </c>
      <c r="L617" s="52">
        <v>0</v>
      </c>
      <c r="M6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17" s="28"/>
    </row>
    <row r="618" spans="3:14" x14ac:dyDescent="0.25">
      <c r="C618" s="69" t="s">
        <v>154</v>
      </c>
      <c r="D618" s="21" t="s">
        <v>170</v>
      </c>
      <c r="E618" s="21">
        <v>2013</v>
      </c>
      <c r="F618" s="21">
        <v>2</v>
      </c>
      <c r="G618" s="21">
        <v>5</v>
      </c>
      <c r="H618" s="21">
        <v>47</v>
      </c>
      <c r="I618" s="21">
        <v>2.5</v>
      </c>
      <c r="J618" s="21">
        <v>6.25</v>
      </c>
      <c r="K618" s="21">
        <v>58.53846153846154</v>
      </c>
      <c r="L618" s="52">
        <v>58.53846153846154</v>
      </c>
      <c r="M6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8" s="28"/>
    </row>
    <row r="619" spans="3:14" x14ac:dyDescent="0.25">
      <c r="C619" s="69" t="s">
        <v>154</v>
      </c>
      <c r="D619" s="21" t="s">
        <v>171</v>
      </c>
      <c r="E619" s="21">
        <v>2013</v>
      </c>
      <c r="F619" s="21">
        <v>2</v>
      </c>
      <c r="G619" s="21">
        <v>6</v>
      </c>
      <c r="H619" s="21">
        <v>75</v>
      </c>
      <c r="I619" s="21">
        <v>2.5</v>
      </c>
      <c r="J619" s="21">
        <v>7.5</v>
      </c>
      <c r="K619" s="21">
        <v>93.717948717948715</v>
      </c>
      <c r="L619" s="52">
        <v>93.717948717948715</v>
      </c>
      <c r="M6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19" s="28"/>
    </row>
    <row r="620" spans="3:14" x14ac:dyDescent="0.25">
      <c r="C620" s="69" t="s">
        <v>154</v>
      </c>
      <c r="D620" s="21" t="s">
        <v>172</v>
      </c>
      <c r="E620" s="21">
        <v>2013</v>
      </c>
      <c r="F620" s="21">
        <v>4</v>
      </c>
      <c r="G620" s="21">
        <v>11</v>
      </c>
      <c r="H620" s="21">
        <v>36</v>
      </c>
      <c r="I620" s="21">
        <v>5</v>
      </c>
      <c r="J620" s="21">
        <v>13.75</v>
      </c>
      <c r="K620" s="21">
        <v>45</v>
      </c>
      <c r="L620" s="52">
        <v>45</v>
      </c>
      <c r="M6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20" s="28"/>
    </row>
    <row r="621" spans="3:14" x14ac:dyDescent="0.25">
      <c r="C621" s="69" t="s">
        <v>154</v>
      </c>
      <c r="D621" s="21" t="s">
        <v>173</v>
      </c>
      <c r="E621" s="21">
        <v>2013</v>
      </c>
      <c r="F621" s="21">
        <v>7</v>
      </c>
      <c r="G621" s="21">
        <v>19</v>
      </c>
      <c r="H621" s="21">
        <v>70</v>
      </c>
      <c r="I621" s="21">
        <v>8.75</v>
      </c>
      <c r="J621" s="21">
        <v>23.75</v>
      </c>
      <c r="K621" s="21">
        <v>87.435897435897431</v>
      </c>
      <c r="L621" s="52">
        <v>87.435897435897431</v>
      </c>
      <c r="M6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21" s="28"/>
    </row>
    <row r="622" spans="3:14" x14ac:dyDescent="0.25">
      <c r="C622" s="69" t="s">
        <v>174</v>
      </c>
      <c r="D622" s="21" t="s">
        <v>175</v>
      </c>
      <c r="E622" s="21">
        <v>2013</v>
      </c>
      <c r="F622" s="21">
        <v>2</v>
      </c>
      <c r="G622" s="21">
        <v>17</v>
      </c>
      <c r="H622" s="21">
        <v>48</v>
      </c>
      <c r="I622" s="21">
        <v>2.5</v>
      </c>
      <c r="J622" s="21">
        <v>21.25</v>
      </c>
      <c r="K622" s="21">
        <v>59.794871794871796</v>
      </c>
      <c r="L622" s="52">
        <v>59.794871794871796</v>
      </c>
      <c r="M6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22" s="28"/>
    </row>
    <row r="623" spans="3:14" x14ac:dyDescent="0.25">
      <c r="C623" s="69" t="s">
        <v>174</v>
      </c>
      <c r="D623" s="21" t="s">
        <v>176</v>
      </c>
      <c r="E623" s="21">
        <v>2013</v>
      </c>
      <c r="F623" s="21">
        <v>2</v>
      </c>
      <c r="G623" s="21">
        <v>5</v>
      </c>
      <c r="H623" s="21">
        <v>37</v>
      </c>
      <c r="I623" s="21">
        <v>2.5</v>
      </c>
      <c r="J623" s="21">
        <v>6.25</v>
      </c>
      <c r="K623" s="21">
        <v>46.25</v>
      </c>
      <c r="L623" s="52">
        <v>46.25</v>
      </c>
      <c r="M6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23" s="28"/>
    </row>
    <row r="624" spans="3:14" x14ac:dyDescent="0.25">
      <c r="C624" s="69" t="s">
        <v>174</v>
      </c>
      <c r="D624" s="21" t="s">
        <v>177</v>
      </c>
      <c r="E624" s="21">
        <v>2013</v>
      </c>
      <c r="F624" s="21">
        <v>3</v>
      </c>
      <c r="G624" s="21">
        <v>5</v>
      </c>
      <c r="H624" s="21">
        <v>39</v>
      </c>
      <c r="I624" s="21">
        <v>3.75</v>
      </c>
      <c r="J624" s="21">
        <v>6.25</v>
      </c>
      <c r="K624" s="21">
        <v>48.75</v>
      </c>
      <c r="L624" s="52">
        <v>48.75</v>
      </c>
      <c r="M6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24" s="28"/>
    </row>
    <row r="625" spans="3:14" x14ac:dyDescent="0.25">
      <c r="C625" s="69" t="s">
        <v>174</v>
      </c>
      <c r="D625" s="21" t="s">
        <v>178</v>
      </c>
      <c r="E625" s="21">
        <v>2013</v>
      </c>
      <c r="F625" s="21">
        <v>2</v>
      </c>
      <c r="G625" s="21">
        <v>14</v>
      </c>
      <c r="H625" s="21">
        <v>24</v>
      </c>
      <c r="I625" s="21">
        <v>2.5</v>
      </c>
      <c r="J625" s="21">
        <v>17.5</v>
      </c>
      <c r="K625" s="21">
        <v>30</v>
      </c>
      <c r="L625" s="52">
        <v>30</v>
      </c>
      <c r="M6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25" s="28"/>
    </row>
    <row r="626" spans="3:14" x14ac:dyDescent="0.25">
      <c r="C626" s="69" t="s">
        <v>174</v>
      </c>
      <c r="D626" s="21" t="s">
        <v>179</v>
      </c>
      <c r="E626" s="21">
        <v>2013</v>
      </c>
      <c r="F626" s="21">
        <v>9</v>
      </c>
      <c r="G626" s="21">
        <v>22</v>
      </c>
      <c r="H626" s="21">
        <v>54</v>
      </c>
      <c r="I626" s="21">
        <v>11.25</v>
      </c>
      <c r="J626" s="21">
        <v>27.5</v>
      </c>
      <c r="K626" s="21">
        <v>67.333333333333329</v>
      </c>
      <c r="L626" s="52">
        <v>67.333333333333329</v>
      </c>
      <c r="M6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26" s="28"/>
    </row>
    <row r="627" spans="3:14" x14ac:dyDescent="0.25">
      <c r="C627" s="69" t="s">
        <v>174</v>
      </c>
      <c r="D627" s="21" t="s">
        <v>180</v>
      </c>
      <c r="E627" s="21">
        <v>2013</v>
      </c>
      <c r="F627" s="21">
        <v>2</v>
      </c>
      <c r="G627" s="21">
        <v>12</v>
      </c>
      <c r="H627" s="21">
        <v>46</v>
      </c>
      <c r="I627" s="21">
        <v>2.5</v>
      </c>
      <c r="J627" s="21">
        <v>15</v>
      </c>
      <c r="K627" s="21">
        <v>57.282051282051285</v>
      </c>
      <c r="L627" s="52">
        <v>57.282051282051285</v>
      </c>
      <c r="M6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27" s="28"/>
    </row>
    <row r="628" spans="3:14" x14ac:dyDescent="0.25">
      <c r="C628" s="69" t="s">
        <v>174</v>
      </c>
      <c r="D628" s="21" t="s">
        <v>181</v>
      </c>
      <c r="E628" s="21">
        <v>2013</v>
      </c>
      <c r="F628" s="21">
        <v>2</v>
      </c>
      <c r="G628" s="21">
        <v>5</v>
      </c>
      <c r="H628" s="21">
        <v>42</v>
      </c>
      <c r="I628" s="21">
        <v>2.5</v>
      </c>
      <c r="J628" s="21">
        <v>6.25</v>
      </c>
      <c r="K628" s="21">
        <v>52.256410256410255</v>
      </c>
      <c r="L628" s="52">
        <v>52.256410256410255</v>
      </c>
      <c r="M6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28" s="28"/>
    </row>
    <row r="629" spans="3:14" x14ac:dyDescent="0.25">
      <c r="C629" s="69" t="s">
        <v>174</v>
      </c>
      <c r="D629" s="21" t="s">
        <v>182</v>
      </c>
      <c r="E629" s="21">
        <v>2013</v>
      </c>
      <c r="F629" s="21">
        <v>3</v>
      </c>
      <c r="G629" s="21">
        <v>26</v>
      </c>
      <c r="H629" s="21">
        <v>220</v>
      </c>
      <c r="I629" s="21">
        <v>3.75</v>
      </c>
      <c r="J629" s="21">
        <v>32.5</v>
      </c>
      <c r="K629" s="21">
        <v>240</v>
      </c>
      <c r="L629" s="52">
        <v>240</v>
      </c>
      <c r="M6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629" s="28"/>
    </row>
    <row r="630" spans="3:14" x14ac:dyDescent="0.25">
      <c r="C630" s="69" t="s">
        <v>174</v>
      </c>
      <c r="D630" s="21" t="s">
        <v>183</v>
      </c>
      <c r="E630" s="21">
        <v>2013</v>
      </c>
      <c r="F630" s="21">
        <v>16</v>
      </c>
      <c r="G630" s="21">
        <v>21</v>
      </c>
      <c r="H630" s="21">
        <v>102</v>
      </c>
      <c r="I630" s="21">
        <v>20</v>
      </c>
      <c r="J630" s="21">
        <v>26.25</v>
      </c>
      <c r="K630" s="21">
        <v>122</v>
      </c>
      <c r="L630" s="52">
        <v>122</v>
      </c>
      <c r="M6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0" s="28"/>
    </row>
    <row r="631" spans="3:14" x14ac:dyDescent="0.25">
      <c r="C631" s="69" t="s">
        <v>174</v>
      </c>
      <c r="D631" s="21" t="s">
        <v>184</v>
      </c>
      <c r="E631" s="21">
        <v>2013</v>
      </c>
      <c r="F631" s="21">
        <v>13</v>
      </c>
      <c r="G631" s="21">
        <v>27</v>
      </c>
      <c r="H631" s="21">
        <v>197</v>
      </c>
      <c r="I631" s="21">
        <v>16.25</v>
      </c>
      <c r="J631" s="21">
        <v>33.75</v>
      </c>
      <c r="K631" s="21">
        <v>217</v>
      </c>
      <c r="L631" s="52">
        <v>217</v>
      </c>
      <c r="M6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631" s="28"/>
    </row>
    <row r="632" spans="3:14" x14ac:dyDescent="0.25">
      <c r="C632" s="69" t="s">
        <v>174</v>
      </c>
      <c r="D632" s="21" t="s">
        <v>185</v>
      </c>
      <c r="E632" s="21">
        <v>2013</v>
      </c>
      <c r="F632" s="21">
        <v>11</v>
      </c>
      <c r="G632" s="21">
        <v>19</v>
      </c>
      <c r="H632" s="21">
        <v>156</v>
      </c>
      <c r="I632" s="21">
        <v>13.75</v>
      </c>
      <c r="J632" s="21">
        <v>23.75</v>
      </c>
      <c r="K632" s="21">
        <v>176</v>
      </c>
      <c r="L632" s="52">
        <v>176</v>
      </c>
      <c r="M6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2" s="28"/>
    </row>
    <row r="633" spans="3:14" x14ac:dyDescent="0.25">
      <c r="C633" s="69" t="s">
        <v>186</v>
      </c>
      <c r="D633" s="21" t="s">
        <v>187</v>
      </c>
      <c r="E633" s="21">
        <v>2013</v>
      </c>
      <c r="F633" s="21">
        <v>2</v>
      </c>
      <c r="G633" s="21">
        <v>23</v>
      </c>
      <c r="H633" s="21">
        <v>69</v>
      </c>
      <c r="I633" s="21">
        <v>2.5</v>
      </c>
      <c r="J633" s="21">
        <v>28.75</v>
      </c>
      <c r="K633" s="21">
        <v>86.179487179487182</v>
      </c>
      <c r="L633" s="52">
        <v>86.179487179487182</v>
      </c>
      <c r="M6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33" s="28"/>
    </row>
    <row r="634" spans="3:14" x14ac:dyDescent="0.25">
      <c r="C634" s="69" t="s">
        <v>186</v>
      </c>
      <c r="D634" s="21" t="s">
        <v>189</v>
      </c>
      <c r="E634" s="21">
        <v>2013</v>
      </c>
      <c r="F634" s="21">
        <v>26</v>
      </c>
      <c r="G634" s="21">
        <v>27</v>
      </c>
      <c r="H634" s="21">
        <v>106</v>
      </c>
      <c r="I634" s="21">
        <v>32.5</v>
      </c>
      <c r="J634" s="21">
        <v>33.75</v>
      </c>
      <c r="K634" s="21">
        <v>126</v>
      </c>
      <c r="L634" s="52">
        <v>126</v>
      </c>
      <c r="M6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4" s="28"/>
    </row>
    <row r="635" spans="3:14" x14ac:dyDescent="0.25">
      <c r="C635" s="69" t="s">
        <v>186</v>
      </c>
      <c r="D635" s="21" t="s">
        <v>191</v>
      </c>
      <c r="E635" s="21">
        <v>2013</v>
      </c>
      <c r="F635" s="21">
        <v>2</v>
      </c>
      <c r="G635" s="21">
        <v>14</v>
      </c>
      <c r="H635" s="21">
        <v>156</v>
      </c>
      <c r="I635" s="21">
        <v>2.5</v>
      </c>
      <c r="J635" s="21">
        <v>17.5</v>
      </c>
      <c r="K635" s="21">
        <v>176</v>
      </c>
      <c r="L635" s="52">
        <v>176</v>
      </c>
      <c r="M6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5" s="28"/>
    </row>
    <row r="636" spans="3:14" x14ac:dyDescent="0.25">
      <c r="C636" s="69" t="s">
        <v>186</v>
      </c>
      <c r="D636" s="21" t="s">
        <v>193</v>
      </c>
      <c r="E636" s="21">
        <v>2013</v>
      </c>
      <c r="F636" s="21">
        <v>0</v>
      </c>
      <c r="G636" s="21">
        <v>0</v>
      </c>
      <c r="H636" s="21">
        <v>0</v>
      </c>
      <c r="I636" s="21">
        <v>0</v>
      </c>
      <c r="J636" s="21">
        <v>0</v>
      </c>
      <c r="K636" s="21">
        <v>0</v>
      </c>
      <c r="L636" s="52">
        <v>0</v>
      </c>
      <c r="M6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36" s="28"/>
    </row>
    <row r="637" spans="3:14" x14ac:dyDescent="0.25">
      <c r="C637" s="69" t="s">
        <v>186</v>
      </c>
      <c r="D637" s="21" t="s">
        <v>195</v>
      </c>
      <c r="E637" s="21">
        <v>2013</v>
      </c>
      <c r="F637" s="21">
        <v>0</v>
      </c>
      <c r="G637" s="21">
        <v>0</v>
      </c>
      <c r="H637" s="21">
        <v>0</v>
      </c>
      <c r="I637" s="21">
        <v>0</v>
      </c>
      <c r="J637" s="21">
        <v>0</v>
      </c>
      <c r="K637" s="21">
        <v>0</v>
      </c>
      <c r="L637" s="52">
        <v>0</v>
      </c>
      <c r="M6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37" s="28"/>
    </row>
    <row r="638" spans="3:14" x14ac:dyDescent="0.25">
      <c r="C638" s="69" t="s">
        <v>186</v>
      </c>
      <c r="D638" s="21" t="s">
        <v>196</v>
      </c>
      <c r="E638" s="21">
        <v>2013</v>
      </c>
      <c r="F638" s="21">
        <v>13</v>
      </c>
      <c r="G638" s="21">
        <v>14</v>
      </c>
      <c r="H638" s="21">
        <v>82</v>
      </c>
      <c r="I638" s="21">
        <v>16.25</v>
      </c>
      <c r="J638" s="21">
        <v>17.5</v>
      </c>
      <c r="K638" s="21">
        <v>102</v>
      </c>
      <c r="L638" s="52">
        <v>102</v>
      </c>
      <c r="M6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38" s="28"/>
    </row>
    <row r="639" spans="3:14" x14ac:dyDescent="0.25">
      <c r="C639" s="69" t="s">
        <v>186</v>
      </c>
      <c r="D639" s="21" t="s">
        <v>197</v>
      </c>
      <c r="E639" s="21">
        <v>2013</v>
      </c>
      <c r="F639" s="21">
        <v>0</v>
      </c>
      <c r="G639" s="21">
        <v>0</v>
      </c>
      <c r="H639" s="21">
        <v>0</v>
      </c>
      <c r="I639" s="21">
        <v>0</v>
      </c>
      <c r="J639" s="21">
        <v>0</v>
      </c>
      <c r="K639" s="21">
        <v>0</v>
      </c>
      <c r="L639" s="52">
        <v>0</v>
      </c>
      <c r="M6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39" s="28"/>
    </row>
    <row r="640" spans="3:14" x14ac:dyDescent="0.25">
      <c r="C640" s="69" t="s">
        <v>186</v>
      </c>
      <c r="D640" s="21" t="s">
        <v>199</v>
      </c>
      <c r="E640" s="21">
        <v>2013</v>
      </c>
      <c r="F640" s="21">
        <v>0</v>
      </c>
      <c r="G640" s="21">
        <v>0</v>
      </c>
      <c r="H640" s="21">
        <v>0</v>
      </c>
      <c r="I640" s="21">
        <v>0</v>
      </c>
      <c r="J640" s="21">
        <v>0</v>
      </c>
      <c r="K640" s="21">
        <v>0</v>
      </c>
      <c r="L640" s="52">
        <v>0</v>
      </c>
      <c r="M6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40" s="28"/>
    </row>
    <row r="641" spans="3:14" x14ac:dyDescent="0.25">
      <c r="C641" s="69" t="s">
        <v>186</v>
      </c>
      <c r="D641" s="21" t="s">
        <v>200</v>
      </c>
      <c r="E641" s="21">
        <v>2013</v>
      </c>
      <c r="F641" s="21">
        <v>0</v>
      </c>
      <c r="G641" s="21">
        <v>0</v>
      </c>
      <c r="H641" s="21">
        <v>0</v>
      </c>
      <c r="I641" s="21">
        <v>0</v>
      </c>
      <c r="J641" s="21">
        <v>0</v>
      </c>
      <c r="K641" s="21">
        <v>0</v>
      </c>
      <c r="L641" s="52">
        <v>0</v>
      </c>
      <c r="M6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41" s="28"/>
    </row>
    <row r="642" spans="3:14" x14ac:dyDescent="0.25">
      <c r="C642" s="69" t="s">
        <v>186</v>
      </c>
      <c r="D642" s="21" t="s">
        <v>201</v>
      </c>
      <c r="E642" s="21">
        <v>2013</v>
      </c>
      <c r="F642" s="21">
        <v>7</v>
      </c>
      <c r="G642" s="21">
        <v>8</v>
      </c>
      <c r="H642" s="21">
        <v>133</v>
      </c>
      <c r="I642" s="21">
        <v>8.75</v>
      </c>
      <c r="J642" s="21">
        <v>10</v>
      </c>
      <c r="K642" s="21">
        <v>153</v>
      </c>
      <c r="L642" s="52">
        <v>153</v>
      </c>
      <c r="M6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2" s="28"/>
    </row>
    <row r="643" spans="3:14" x14ac:dyDescent="0.25">
      <c r="C643" s="69" t="s">
        <v>186</v>
      </c>
      <c r="D643" s="21" t="s">
        <v>202</v>
      </c>
      <c r="E643" s="21">
        <v>2013</v>
      </c>
      <c r="F643" s="21">
        <v>11</v>
      </c>
      <c r="G643" s="21">
        <v>13</v>
      </c>
      <c r="H643" s="21">
        <v>90</v>
      </c>
      <c r="I643" s="21">
        <v>13.75</v>
      </c>
      <c r="J643" s="21">
        <v>16.25</v>
      </c>
      <c r="K643" s="21">
        <v>110</v>
      </c>
      <c r="L643" s="52">
        <v>110</v>
      </c>
      <c r="M6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3" s="28"/>
    </row>
    <row r="644" spans="3:14" x14ac:dyDescent="0.25">
      <c r="C644" s="69" t="s">
        <v>186</v>
      </c>
      <c r="D644" s="21" t="s">
        <v>203</v>
      </c>
      <c r="E644" s="21">
        <v>2013</v>
      </c>
      <c r="F644" s="21">
        <v>10</v>
      </c>
      <c r="G644" s="21">
        <v>37</v>
      </c>
      <c r="H644" s="21">
        <v>84</v>
      </c>
      <c r="I644" s="21">
        <v>12.5</v>
      </c>
      <c r="J644" s="21">
        <v>46.25</v>
      </c>
      <c r="K644" s="21">
        <v>104</v>
      </c>
      <c r="L644" s="52">
        <v>104</v>
      </c>
      <c r="M6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4" s="28"/>
    </row>
    <row r="645" spans="3:14" x14ac:dyDescent="0.25">
      <c r="C645" s="69" t="s">
        <v>186</v>
      </c>
      <c r="D645" s="21" t="s">
        <v>204</v>
      </c>
      <c r="E645" s="21">
        <v>2013</v>
      </c>
      <c r="F645" s="21">
        <v>0</v>
      </c>
      <c r="G645" s="21">
        <v>0</v>
      </c>
      <c r="H645" s="21">
        <v>0</v>
      </c>
      <c r="I645" s="21">
        <v>0</v>
      </c>
      <c r="J645" s="21">
        <v>0</v>
      </c>
      <c r="K645" s="21">
        <v>0</v>
      </c>
      <c r="L645" s="52">
        <v>0</v>
      </c>
      <c r="M6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45" s="28"/>
    </row>
    <row r="646" spans="3:14" x14ac:dyDescent="0.25">
      <c r="C646" s="69" t="s">
        <v>205</v>
      </c>
      <c r="D646" s="21" t="s">
        <v>206</v>
      </c>
      <c r="E646" s="21">
        <v>2013</v>
      </c>
      <c r="F646" s="21">
        <v>25</v>
      </c>
      <c r="G646" s="21">
        <v>46</v>
      </c>
      <c r="H646" s="21">
        <v>84</v>
      </c>
      <c r="I646" s="21">
        <v>31.25</v>
      </c>
      <c r="J646" s="21">
        <v>57.282051282051285</v>
      </c>
      <c r="K646" s="21">
        <v>104</v>
      </c>
      <c r="L646" s="52">
        <v>104</v>
      </c>
      <c r="M6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6" s="28"/>
    </row>
    <row r="647" spans="3:14" x14ac:dyDescent="0.25">
      <c r="C647" s="69" t="s">
        <v>205</v>
      </c>
      <c r="D647" s="21" t="s">
        <v>208</v>
      </c>
      <c r="E647" s="21">
        <v>2013</v>
      </c>
      <c r="F647" s="21">
        <v>13</v>
      </c>
      <c r="G647" s="21">
        <v>22</v>
      </c>
      <c r="H647" s="21">
        <v>129</v>
      </c>
      <c r="I647" s="21">
        <v>16.25</v>
      </c>
      <c r="J647" s="21">
        <v>27.5</v>
      </c>
      <c r="K647" s="21">
        <v>149</v>
      </c>
      <c r="L647" s="52">
        <v>149</v>
      </c>
      <c r="M6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7" s="28"/>
    </row>
    <row r="648" spans="3:14" x14ac:dyDescent="0.25">
      <c r="C648" s="69" t="s">
        <v>205</v>
      </c>
      <c r="D648" s="21" t="s">
        <v>210</v>
      </c>
      <c r="E648" s="21">
        <v>2013</v>
      </c>
      <c r="F648" s="21">
        <v>25</v>
      </c>
      <c r="G648" s="21">
        <v>54</v>
      </c>
      <c r="H648" s="21">
        <v>91</v>
      </c>
      <c r="I648" s="21">
        <v>31.25</v>
      </c>
      <c r="J648" s="21">
        <v>67.333333333333329</v>
      </c>
      <c r="K648" s="21">
        <v>111</v>
      </c>
      <c r="L648" s="52">
        <v>111</v>
      </c>
      <c r="M6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8" s="28"/>
    </row>
    <row r="649" spans="3:14" x14ac:dyDescent="0.25">
      <c r="C649" s="69" t="s">
        <v>205</v>
      </c>
      <c r="D649" s="21" t="s">
        <v>212</v>
      </c>
      <c r="E649" s="21">
        <v>2013</v>
      </c>
      <c r="F649" s="21">
        <v>11</v>
      </c>
      <c r="G649" s="21">
        <v>31</v>
      </c>
      <c r="H649" s="21">
        <v>122</v>
      </c>
      <c r="I649" s="21">
        <v>13.75</v>
      </c>
      <c r="J649" s="21">
        <v>38.75</v>
      </c>
      <c r="K649" s="21">
        <v>142</v>
      </c>
      <c r="L649" s="52">
        <v>142</v>
      </c>
      <c r="M6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49" s="28"/>
    </row>
    <row r="650" spans="3:14" x14ac:dyDescent="0.25">
      <c r="C650" s="69" t="s">
        <v>205</v>
      </c>
      <c r="D650" s="21" t="s">
        <v>214</v>
      </c>
      <c r="E650" s="21">
        <v>2013</v>
      </c>
      <c r="F650" s="21">
        <v>22</v>
      </c>
      <c r="G650" s="21">
        <v>36</v>
      </c>
      <c r="H650" s="21">
        <v>118</v>
      </c>
      <c r="I650" s="21">
        <v>27.5</v>
      </c>
      <c r="J650" s="21">
        <v>45</v>
      </c>
      <c r="K650" s="21">
        <v>138</v>
      </c>
      <c r="L650" s="52">
        <v>138</v>
      </c>
      <c r="M6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0" s="28"/>
    </row>
    <row r="651" spans="3:14" x14ac:dyDescent="0.25">
      <c r="C651" s="69" t="s">
        <v>205</v>
      </c>
      <c r="D651" s="21" t="s">
        <v>215</v>
      </c>
      <c r="E651" s="21">
        <v>2013</v>
      </c>
      <c r="F651" s="21">
        <v>6</v>
      </c>
      <c r="G651" s="21">
        <v>17</v>
      </c>
      <c r="H651" s="21">
        <v>97</v>
      </c>
      <c r="I651" s="21">
        <v>7.5</v>
      </c>
      <c r="J651" s="21">
        <v>21.25</v>
      </c>
      <c r="K651" s="21">
        <v>117</v>
      </c>
      <c r="L651" s="52">
        <v>117</v>
      </c>
      <c r="M6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1" s="28"/>
    </row>
    <row r="652" spans="3:14" x14ac:dyDescent="0.25">
      <c r="C652" s="69" t="s">
        <v>205</v>
      </c>
      <c r="D652" s="21" t="s">
        <v>216</v>
      </c>
      <c r="E652" s="21">
        <v>2013</v>
      </c>
      <c r="F652" s="21">
        <v>10</v>
      </c>
      <c r="G652" s="21">
        <v>9</v>
      </c>
      <c r="H652" s="21">
        <v>131</v>
      </c>
      <c r="I652" s="21">
        <v>12.5</v>
      </c>
      <c r="J652" s="21">
        <v>11.25</v>
      </c>
      <c r="K652" s="21">
        <v>151</v>
      </c>
      <c r="L652" s="52">
        <v>151</v>
      </c>
      <c r="M6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2" s="28"/>
    </row>
    <row r="653" spans="3:14" x14ac:dyDescent="0.25">
      <c r="C653" s="69" t="s">
        <v>205</v>
      </c>
      <c r="D653" s="21" t="s">
        <v>218</v>
      </c>
      <c r="E653" s="21">
        <v>2013</v>
      </c>
      <c r="F653" s="21">
        <v>0</v>
      </c>
      <c r="G653" s="21">
        <v>0</v>
      </c>
      <c r="H653" s="21">
        <v>0</v>
      </c>
      <c r="I653" s="21">
        <v>0</v>
      </c>
      <c r="J653" s="21">
        <v>0</v>
      </c>
      <c r="K653" s="21">
        <v>0</v>
      </c>
      <c r="L653" s="52">
        <v>0</v>
      </c>
      <c r="M6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53" s="28"/>
    </row>
    <row r="654" spans="3:14" x14ac:dyDescent="0.25">
      <c r="C654" s="69" t="s">
        <v>205</v>
      </c>
      <c r="D654" s="21" t="s">
        <v>220</v>
      </c>
      <c r="E654" s="21">
        <v>2013</v>
      </c>
      <c r="F654" s="21">
        <v>3</v>
      </c>
      <c r="G654" s="21">
        <v>13</v>
      </c>
      <c r="H654" s="21">
        <v>117</v>
      </c>
      <c r="I654" s="21">
        <v>3.75</v>
      </c>
      <c r="J654" s="21">
        <v>16.25</v>
      </c>
      <c r="K654" s="21">
        <v>137</v>
      </c>
      <c r="L654" s="52">
        <v>137</v>
      </c>
      <c r="M6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4" s="28"/>
    </row>
    <row r="655" spans="3:14" x14ac:dyDescent="0.25">
      <c r="C655" s="69" t="s">
        <v>205</v>
      </c>
      <c r="D655" s="21" t="s">
        <v>221</v>
      </c>
      <c r="E655" s="21">
        <v>2013</v>
      </c>
      <c r="F655" s="21">
        <v>8</v>
      </c>
      <c r="G655" s="21">
        <v>27</v>
      </c>
      <c r="H655" s="21">
        <v>89</v>
      </c>
      <c r="I655" s="21">
        <v>10</v>
      </c>
      <c r="J655" s="21">
        <v>33.75</v>
      </c>
      <c r="K655" s="21">
        <v>109</v>
      </c>
      <c r="L655" s="52">
        <v>109</v>
      </c>
      <c r="M6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5" s="28"/>
    </row>
    <row r="656" spans="3:14" x14ac:dyDescent="0.25">
      <c r="C656" s="69" t="s">
        <v>205</v>
      </c>
      <c r="D656" s="21" t="s">
        <v>222</v>
      </c>
      <c r="E656" s="21">
        <v>2013</v>
      </c>
      <c r="F656" s="21">
        <v>33</v>
      </c>
      <c r="G656" s="21">
        <v>31</v>
      </c>
      <c r="H656" s="21">
        <v>63</v>
      </c>
      <c r="I656" s="21">
        <v>41.25</v>
      </c>
      <c r="J656" s="21">
        <v>38.75</v>
      </c>
      <c r="K656" s="21">
        <v>78.641025641025635</v>
      </c>
      <c r="L656" s="52">
        <v>78.641025641025635</v>
      </c>
      <c r="M6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56" s="28"/>
    </row>
    <row r="657" spans="3:14" x14ac:dyDescent="0.25">
      <c r="C657" s="69" t="s">
        <v>205</v>
      </c>
      <c r="D657" s="21" t="s">
        <v>223</v>
      </c>
      <c r="E657" s="21">
        <v>2013</v>
      </c>
      <c r="F657" s="21">
        <v>28</v>
      </c>
      <c r="G657" s="21">
        <v>29</v>
      </c>
      <c r="H657" s="21">
        <v>85</v>
      </c>
      <c r="I657" s="21">
        <v>35</v>
      </c>
      <c r="J657" s="21">
        <v>36.25</v>
      </c>
      <c r="K657" s="21">
        <v>105</v>
      </c>
      <c r="L657" s="52">
        <v>105</v>
      </c>
      <c r="M6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7" s="28"/>
    </row>
    <row r="658" spans="3:14" x14ac:dyDescent="0.25">
      <c r="C658" s="69" t="s">
        <v>205</v>
      </c>
      <c r="D658" s="21" t="s">
        <v>225</v>
      </c>
      <c r="E658" s="21">
        <v>2013</v>
      </c>
      <c r="F658" s="21">
        <v>17</v>
      </c>
      <c r="G658" s="21">
        <v>44</v>
      </c>
      <c r="H658" s="21">
        <v>137</v>
      </c>
      <c r="I658" s="21">
        <v>21.25</v>
      </c>
      <c r="J658" s="21">
        <v>54.769230769230766</v>
      </c>
      <c r="K658" s="21">
        <v>157</v>
      </c>
      <c r="L658" s="52">
        <v>157</v>
      </c>
      <c r="M6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8" s="28"/>
    </row>
    <row r="659" spans="3:14" x14ac:dyDescent="0.25">
      <c r="C659" s="69" t="s">
        <v>205</v>
      </c>
      <c r="D659" s="21" t="s">
        <v>227</v>
      </c>
      <c r="E659" s="21">
        <v>2013</v>
      </c>
      <c r="F659" s="21">
        <v>20</v>
      </c>
      <c r="G659" s="21">
        <v>43</v>
      </c>
      <c r="H659" s="21">
        <v>86</v>
      </c>
      <c r="I659" s="21">
        <v>25</v>
      </c>
      <c r="J659" s="21">
        <v>53.512820512820511</v>
      </c>
      <c r="K659" s="21">
        <v>106</v>
      </c>
      <c r="L659" s="52">
        <v>106</v>
      </c>
      <c r="M6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59" s="28"/>
    </row>
    <row r="660" spans="3:14" x14ac:dyDescent="0.25">
      <c r="C660" s="69" t="s">
        <v>205</v>
      </c>
      <c r="D660" s="21" t="s">
        <v>228</v>
      </c>
      <c r="E660" s="21">
        <v>2013</v>
      </c>
      <c r="F660" s="21">
        <v>20</v>
      </c>
      <c r="G660" s="21">
        <v>41</v>
      </c>
      <c r="H660" s="21">
        <v>88</v>
      </c>
      <c r="I660" s="21">
        <v>25</v>
      </c>
      <c r="J660" s="21">
        <v>51</v>
      </c>
      <c r="K660" s="21">
        <v>108</v>
      </c>
      <c r="L660" s="52">
        <v>108</v>
      </c>
      <c r="M6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60" s="28"/>
    </row>
    <row r="661" spans="3:14" x14ac:dyDescent="0.25">
      <c r="C661" s="69" t="s">
        <v>205</v>
      </c>
      <c r="D661" s="21" t="s">
        <v>229</v>
      </c>
      <c r="E661" s="21">
        <v>2013</v>
      </c>
      <c r="F661" s="21">
        <v>0</v>
      </c>
      <c r="G661" s="21">
        <v>0</v>
      </c>
      <c r="H661" s="21">
        <v>0</v>
      </c>
      <c r="I661" s="21">
        <v>0</v>
      </c>
      <c r="J661" s="21">
        <v>0</v>
      </c>
      <c r="K661" s="21">
        <v>0</v>
      </c>
      <c r="L661" s="52">
        <v>0</v>
      </c>
      <c r="M6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61" s="28"/>
    </row>
    <row r="662" spans="3:14" x14ac:dyDescent="0.25">
      <c r="C662" s="69" t="s">
        <v>205</v>
      </c>
      <c r="D662" s="21" t="s">
        <v>230</v>
      </c>
      <c r="E662" s="21">
        <v>2013</v>
      </c>
      <c r="F662" s="21">
        <v>10</v>
      </c>
      <c r="G662" s="21">
        <v>39</v>
      </c>
      <c r="H662" s="21">
        <v>76</v>
      </c>
      <c r="I662" s="21">
        <v>12.5</v>
      </c>
      <c r="J662" s="21">
        <v>48.75</v>
      </c>
      <c r="K662" s="21">
        <v>94.974358974358978</v>
      </c>
      <c r="L662" s="52">
        <v>94.974358974358978</v>
      </c>
      <c r="M6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62" s="28"/>
    </row>
    <row r="663" spans="3:14" x14ac:dyDescent="0.25">
      <c r="C663" s="69" t="s">
        <v>205</v>
      </c>
      <c r="D663" s="21" t="s">
        <v>232</v>
      </c>
      <c r="E663" s="21">
        <v>2013</v>
      </c>
      <c r="F663" s="21">
        <v>16</v>
      </c>
      <c r="G663" s="21">
        <v>35</v>
      </c>
      <c r="H663" s="21">
        <v>83</v>
      </c>
      <c r="I663" s="21">
        <v>20</v>
      </c>
      <c r="J663" s="21">
        <v>43.75</v>
      </c>
      <c r="K663" s="21">
        <v>103</v>
      </c>
      <c r="L663" s="52">
        <v>103</v>
      </c>
      <c r="M6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63" s="28"/>
    </row>
    <row r="664" spans="3:14" x14ac:dyDescent="0.25">
      <c r="C664" s="69" t="s">
        <v>205</v>
      </c>
      <c r="D664" s="21" t="s">
        <v>233</v>
      </c>
      <c r="E664" s="21">
        <v>2013</v>
      </c>
      <c r="F664" s="21">
        <v>0</v>
      </c>
      <c r="G664" s="21">
        <v>0</v>
      </c>
      <c r="H664" s="21">
        <v>0</v>
      </c>
      <c r="I664" s="21">
        <v>0</v>
      </c>
      <c r="J664" s="21">
        <v>0</v>
      </c>
      <c r="K664" s="21">
        <v>0</v>
      </c>
      <c r="L664" s="52">
        <v>0</v>
      </c>
      <c r="M6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64" s="28"/>
    </row>
    <row r="665" spans="3:14" x14ac:dyDescent="0.25">
      <c r="C665" s="69" t="s">
        <v>205</v>
      </c>
      <c r="D665" s="21" t="s">
        <v>236</v>
      </c>
      <c r="E665" s="21">
        <v>2013</v>
      </c>
      <c r="F665" s="21">
        <v>17</v>
      </c>
      <c r="G665" s="21">
        <v>32</v>
      </c>
      <c r="H665" s="21">
        <v>110</v>
      </c>
      <c r="I665" s="21">
        <v>21.25</v>
      </c>
      <c r="J665" s="21">
        <v>40</v>
      </c>
      <c r="K665" s="21">
        <v>130</v>
      </c>
      <c r="L665" s="52">
        <v>130</v>
      </c>
      <c r="M6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65" s="28"/>
    </row>
    <row r="666" spans="3:14" x14ac:dyDescent="0.25">
      <c r="C666" s="69" t="s">
        <v>205</v>
      </c>
      <c r="D666" s="21" t="s">
        <v>238</v>
      </c>
      <c r="E666" s="21">
        <v>2013</v>
      </c>
      <c r="F666" s="21">
        <v>23</v>
      </c>
      <c r="G666" s="21">
        <v>43</v>
      </c>
      <c r="H666" s="21">
        <v>75</v>
      </c>
      <c r="I666" s="21">
        <v>28.75</v>
      </c>
      <c r="J666" s="21">
        <v>53.512820512820511</v>
      </c>
      <c r="K666" s="21">
        <v>93.717948717948715</v>
      </c>
      <c r="L666" s="52">
        <v>93.717948717948715</v>
      </c>
      <c r="M6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66" s="28"/>
    </row>
    <row r="667" spans="3:14" x14ac:dyDescent="0.25">
      <c r="C667" s="69" t="s">
        <v>205</v>
      </c>
      <c r="D667" s="21" t="s">
        <v>239</v>
      </c>
      <c r="E667" s="21">
        <v>2013</v>
      </c>
      <c r="F667" s="21">
        <v>0</v>
      </c>
      <c r="G667" s="21">
        <v>0</v>
      </c>
      <c r="H667" s="21">
        <v>0</v>
      </c>
      <c r="I667" s="21">
        <v>0</v>
      </c>
      <c r="J667" s="21">
        <v>0</v>
      </c>
      <c r="K667" s="21">
        <v>0</v>
      </c>
      <c r="L667" s="52">
        <v>0</v>
      </c>
      <c r="M6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67" s="28"/>
    </row>
    <row r="668" spans="3:14" x14ac:dyDescent="0.25">
      <c r="C668" s="69" t="s">
        <v>205</v>
      </c>
      <c r="D668" s="21" t="s">
        <v>240</v>
      </c>
      <c r="E668" s="21">
        <v>2013</v>
      </c>
      <c r="F668" s="21">
        <v>22</v>
      </c>
      <c r="G668" s="21">
        <v>15</v>
      </c>
      <c r="H668" s="21">
        <v>122</v>
      </c>
      <c r="I668" s="21">
        <v>27.5</v>
      </c>
      <c r="J668" s="21">
        <v>18.75</v>
      </c>
      <c r="K668" s="21">
        <v>142</v>
      </c>
      <c r="L668" s="52">
        <v>142</v>
      </c>
      <c r="M6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68" s="28"/>
    </row>
    <row r="669" spans="3:14" x14ac:dyDescent="0.25">
      <c r="C669" s="69" t="s">
        <v>205</v>
      </c>
      <c r="D669" s="21" t="s">
        <v>241</v>
      </c>
      <c r="E669" s="21">
        <v>2013</v>
      </c>
      <c r="F669" s="21">
        <v>3</v>
      </c>
      <c r="G669" s="21">
        <v>10</v>
      </c>
      <c r="H669" s="21">
        <v>42</v>
      </c>
      <c r="I669" s="21">
        <v>3.75</v>
      </c>
      <c r="J669" s="21">
        <v>12.5</v>
      </c>
      <c r="K669" s="21">
        <v>52.256410256410255</v>
      </c>
      <c r="L669" s="52">
        <v>52.256410256410255</v>
      </c>
      <c r="M6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69" s="28"/>
    </row>
    <row r="670" spans="3:14" x14ac:dyDescent="0.25">
      <c r="C670" s="69" t="s">
        <v>205</v>
      </c>
      <c r="D670" s="21" t="s">
        <v>242</v>
      </c>
      <c r="E670" s="21">
        <v>2013</v>
      </c>
      <c r="F670" s="21">
        <v>2</v>
      </c>
      <c r="G670" s="21">
        <v>6</v>
      </c>
      <c r="H670" s="21">
        <v>36</v>
      </c>
      <c r="I670" s="21">
        <v>2.5</v>
      </c>
      <c r="J670" s="21">
        <v>7.5</v>
      </c>
      <c r="K670" s="21">
        <v>45</v>
      </c>
      <c r="L670" s="52">
        <v>45</v>
      </c>
      <c r="M6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70" s="28"/>
    </row>
    <row r="671" spans="3:14" x14ac:dyDescent="0.25">
      <c r="C671" s="69" t="s">
        <v>244</v>
      </c>
      <c r="D671" s="21" t="s">
        <v>245</v>
      </c>
      <c r="E671" s="21">
        <v>2013</v>
      </c>
      <c r="F671" s="21">
        <v>2</v>
      </c>
      <c r="G671" s="21">
        <v>6</v>
      </c>
      <c r="H671" s="21">
        <v>24</v>
      </c>
      <c r="I671" s="21">
        <v>2.5</v>
      </c>
      <c r="J671" s="21">
        <v>7.5</v>
      </c>
      <c r="K671" s="21">
        <v>30</v>
      </c>
      <c r="L671" s="52">
        <v>30</v>
      </c>
      <c r="M6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71" s="28"/>
    </row>
    <row r="672" spans="3:14" x14ac:dyDescent="0.25">
      <c r="C672" s="69" t="s">
        <v>246</v>
      </c>
      <c r="D672" s="21" t="s">
        <v>247</v>
      </c>
      <c r="E672" s="21">
        <v>2013</v>
      </c>
      <c r="F672" s="21">
        <v>2</v>
      </c>
      <c r="G672" s="21">
        <v>11</v>
      </c>
      <c r="H672" s="21">
        <v>65</v>
      </c>
      <c r="I672" s="21">
        <v>2.5</v>
      </c>
      <c r="J672" s="21">
        <v>13.75</v>
      </c>
      <c r="K672" s="21">
        <v>81.15384615384616</v>
      </c>
      <c r="L672" s="52">
        <v>81.15384615384616</v>
      </c>
      <c r="M6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72" s="28"/>
    </row>
    <row r="673" spans="3:14" x14ac:dyDescent="0.25">
      <c r="C673" s="69" t="s">
        <v>246</v>
      </c>
      <c r="D673" s="21" t="s">
        <v>249</v>
      </c>
      <c r="E673" s="21">
        <v>2013</v>
      </c>
      <c r="F673" s="21">
        <v>2</v>
      </c>
      <c r="G673" s="21">
        <v>6</v>
      </c>
      <c r="H673" s="21">
        <v>38</v>
      </c>
      <c r="I673" s="21">
        <v>2.5</v>
      </c>
      <c r="J673" s="21">
        <v>7.5</v>
      </c>
      <c r="K673" s="21">
        <v>47.5</v>
      </c>
      <c r="L673" s="52">
        <v>47.5</v>
      </c>
      <c r="M6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73" s="28"/>
    </row>
    <row r="674" spans="3:14" x14ac:dyDescent="0.25">
      <c r="C674" s="69" t="s">
        <v>246</v>
      </c>
      <c r="D674" s="21" t="s">
        <v>250</v>
      </c>
      <c r="E674" s="21">
        <v>2013</v>
      </c>
      <c r="F674" s="21">
        <v>0</v>
      </c>
      <c r="G674" s="21">
        <v>0</v>
      </c>
      <c r="H674" s="21">
        <v>0</v>
      </c>
      <c r="I674" s="21">
        <v>0</v>
      </c>
      <c r="J674" s="21">
        <v>0</v>
      </c>
      <c r="K674" s="21">
        <v>0</v>
      </c>
      <c r="L674" s="52">
        <v>0</v>
      </c>
      <c r="M6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74" s="28"/>
    </row>
    <row r="675" spans="3:14" x14ac:dyDescent="0.25">
      <c r="C675" s="69" t="s">
        <v>246</v>
      </c>
      <c r="D675" s="21" t="s">
        <v>251</v>
      </c>
      <c r="E675" s="21">
        <v>2013</v>
      </c>
      <c r="F675" s="21">
        <v>2</v>
      </c>
      <c r="G675" s="21">
        <v>9</v>
      </c>
      <c r="H675" s="21">
        <v>48</v>
      </c>
      <c r="I675" s="21">
        <v>2.5</v>
      </c>
      <c r="J675" s="21">
        <v>11.25</v>
      </c>
      <c r="K675" s="21">
        <v>59.794871794871796</v>
      </c>
      <c r="L675" s="52">
        <v>59.794871794871796</v>
      </c>
      <c r="M6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75" s="28"/>
    </row>
    <row r="676" spans="3:14" x14ac:dyDescent="0.25">
      <c r="C676" s="69" t="s">
        <v>246</v>
      </c>
      <c r="D676" s="21" t="s">
        <v>252</v>
      </c>
      <c r="E676" s="21">
        <v>2013</v>
      </c>
      <c r="F676" s="21">
        <v>2</v>
      </c>
      <c r="G676" s="21">
        <v>5</v>
      </c>
      <c r="H676" s="21">
        <v>57</v>
      </c>
      <c r="I676" s="21">
        <v>2.5</v>
      </c>
      <c r="J676" s="21">
        <v>6.25</v>
      </c>
      <c r="K676" s="21">
        <v>71.102564102564102</v>
      </c>
      <c r="L676" s="52">
        <v>71.102564102564102</v>
      </c>
      <c r="M6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76" s="28"/>
    </row>
    <row r="677" spans="3:14" x14ac:dyDescent="0.25">
      <c r="C677" s="69" t="s">
        <v>246</v>
      </c>
      <c r="D677" s="21" t="s">
        <v>253</v>
      </c>
      <c r="E677" s="21">
        <v>2013</v>
      </c>
      <c r="F677" s="21">
        <v>2</v>
      </c>
      <c r="G677" s="21">
        <v>5</v>
      </c>
      <c r="H677" s="21">
        <v>42</v>
      </c>
      <c r="I677" s="21">
        <v>2.5</v>
      </c>
      <c r="J677" s="21">
        <v>6.25</v>
      </c>
      <c r="K677" s="21">
        <v>52.256410256410255</v>
      </c>
      <c r="L677" s="52">
        <v>52.256410256410255</v>
      </c>
      <c r="M6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77" s="28"/>
    </row>
    <row r="678" spans="3:14" x14ac:dyDescent="0.25">
      <c r="C678" s="69" t="s">
        <v>246</v>
      </c>
      <c r="D678" s="21" t="s">
        <v>254</v>
      </c>
      <c r="E678" s="21">
        <v>2013</v>
      </c>
      <c r="F678" s="21">
        <v>2</v>
      </c>
      <c r="G678" s="21">
        <v>5</v>
      </c>
      <c r="H678" s="21">
        <v>46</v>
      </c>
      <c r="I678" s="21">
        <v>2.5</v>
      </c>
      <c r="J678" s="21">
        <v>6.25</v>
      </c>
      <c r="K678" s="21">
        <v>57.282051282051285</v>
      </c>
      <c r="L678" s="52">
        <v>57.282051282051285</v>
      </c>
      <c r="M6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78" s="28"/>
    </row>
    <row r="679" spans="3:14" x14ac:dyDescent="0.25">
      <c r="C679" s="69" t="s">
        <v>255</v>
      </c>
      <c r="D679" s="21" t="s">
        <v>256</v>
      </c>
      <c r="E679" s="21">
        <v>2013</v>
      </c>
      <c r="F679" s="21">
        <v>2</v>
      </c>
      <c r="G679" s="21">
        <v>6</v>
      </c>
      <c r="H679" s="21">
        <v>101</v>
      </c>
      <c r="I679" s="21">
        <v>2.5</v>
      </c>
      <c r="J679" s="21">
        <v>7.5</v>
      </c>
      <c r="K679" s="21">
        <v>121</v>
      </c>
      <c r="L679" s="52">
        <v>121</v>
      </c>
      <c r="M6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79" s="28"/>
    </row>
    <row r="680" spans="3:14" x14ac:dyDescent="0.25">
      <c r="C680" s="69" t="s">
        <v>255</v>
      </c>
      <c r="D680" s="21" t="s">
        <v>257</v>
      </c>
      <c r="E680" s="21">
        <v>2013</v>
      </c>
      <c r="F680" s="21">
        <v>2</v>
      </c>
      <c r="G680" s="21">
        <v>5</v>
      </c>
      <c r="H680" s="21">
        <v>85</v>
      </c>
      <c r="I680" s="21">
        <v>2.5</v>
      </c>
      <c r="J680" s="21">
        <v>6.25</v>
      </c>
      <c r="K680" s="21">
        <v>105</v>
      </c>
      <c r="L680" s="52">
        <v>105</v>
      </c>
      <c r="M6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0" s="28"/>
    </row>
    <row r="681" spans="3:14" x14ac:dyDescent="0.25">
      <c r="C681" s="69" t="s">
        <v>255</v>
      </c>
      <c r="D681" s="21" t="s">
        <v>258</v>
      </c>
      <c r="E681" s="21">
        <v>2013</v>
      </c>
      <c r="F681" s="21">
        <v>8</v>
      </c>
      <c r="G681" s="21">
        <v>21</v>
      </c>
      <c r="H681" s="21">
        <v>106</v>
      </c>
      <c r="I681" s="21">
        <v>10</v>
      </c>
      <c r="J681" s="21">
        <v>26.25</v>
      </c>
      <c r="K681" s="21">
        <v>126</v>
      </c>
      <c r="L681" s="52">
        <v>126</v>
      </c>
      <c r="M6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1" s="28"/>
    </row>
    <row r="682" spans="3:14" x14ac:dyDescent="0.25">
      <c r="C682" s="69" t="s">
        <v>255</v>
      </c>
      <c r="D682" s="21" t="s">
        <v>259</v>
      </c>
      <c r="E682" s="21">
        <v>2013</v>
      </c>
      <c r="F682" s="21">
        <v>4</v>
      </c>
      <c r="G682" s="21">
        <v>13</v>
      </c>
      <c r="H682" s="21">
        <v>87</v>
      </c>
      <c r="I682" s="21">
        <v>5</v>
      </c>
      <c r="J682" s="21">
        <v>16.25</v>
      </c>
      <c r="K682" s="21">
        <v>107</v>
      </c>
      <c r="L682" s="52">
        <v>107</v>
      </c>
      <c r="M6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2" s="28"/>
    </row>
    <row r="683" spans="3:14" x14ac:dyDescent="0.25">
      <c r="C683" s="69" t="s">
        <v>260</v>
      </c>
      <c r="D683" s="21" t="s">
        <v>261</v>
      </c>
      <c r="E683" s="21">
        <v>2013</v>
      </c>
      <c r="F683" s="21">
        <v>2</v>
      </c>
      <c r="G683" s="21">
        <v>20</v>
      </c>
      <c r="H683" s="21">
        <v>75</v>
      </c>
      <c r="I683" s="21">
        <v>2.5</v>
      </c>
      <c r="J683" s="21">
        <v>25</v>
      </c>
      <c r="K683" s="21">
        <v>93.717948717948715</v>
      </c>
      <c r="L683" s="52">
        <v>93.717948717948715</v>
      </c>
      <c r="M6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83" s="28"/>
    </row>
    <row r="684" spans="3:14" x14ac:dyDescent="0.25">
      <c r="C684" s="69" t="s">
        <v>260</v>
      </c>
      <c r="D684" s="21" t="s">
        <v>262</v>
      </c>
      <c r="E684" s="21">
        <v>2013</v>
      </c>
      <c r="F684" s="21">
        <v>2</v>
      </c>
      <c r="G684" s="21">
        <v>17</v>
      </c>
      <c r="H684" s="21">
        <v>87</v>
      </c>
      <c r="I684" s="21">
        <v>2.5</v>
      </c>
      <c r="J684" s="21">
        <v>21.25</v>
      </c>
      <c r="K684" s="21">
        <v>107</v>
      </c>
      <c r="L684" s="52">
        <v>107</v>
      </c>
      <c r="M6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4" s="28"/>
    </row>
    <row r="685" spans="3:14" x14ac:dyDescent="0.25">
      <c r="C685" s="69" t="s">
        <v>263</v>
      </c>
      <c r="D685" s="21" t="s">
        <v>264</v>
      </c>
      <c r="E685" s="21">
        <v>2013</v>
      </c>
      <c r="F685" s="21">
        <v>2</v>
      </c>
      <c r="G685" s="21">
        <v>17</v>
      </c>
      <c r="H685" s="21">
        <v>83</v>
      </c>
      <c r="I685" s="21">
        <v>2.5</v>
      </c>
      <c r="J685" s="21">
        <v>21.25</v>
      </c>
      <c r="K685" s="21">
        <v>103</v>
      </c>
      <c r="L685" s="52">
        <v>103</v>
      </c>
      <c r="M6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5" s="28"/>
    </row>
    <row r="686" spans="3:14" x14ac:dyDescent="0.25">
      <c r="C686" s="69" t="s">
        <v>263</v>
      </c>
      <c r="D686" s="21" t="s">
        <v>265</v>
      </c>
      <c r="E686" s="21">
        <v>2013</v>
      </c>
      <c r="F686" s="21">
        <v>0</v>
      </c>
      <c r="G686" s="21">
        <v>0</v>
      </c>
      <c r="H686" s="21">
        <v>0</v>
      </c>
      <c r="I686" s="21">
        <v>0</v>
      </c>
      <c r="J686" s="21">
        <v>0</v>
      </c>
      <c r="K686" s="21">
        <v>0</v>
      </c>
      <c r="L686" s="52">
        <v>0</v>
      </c>
      <c r="M6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86" s="28"/>
    </row>
    <row r="687" spans="3:14" x14ac:dyDescent="0.25">
      <c r="C687" s="69" t="s">
        <v>263</v>
      </c>
      <c r="D687" s="21" t="s">
        <v>266</v>
      </c>
      <c r="E687" s="21">
        <v>2013</v>
      </c>
      <c r="F687" s="21">
        <v>2</v>
      </c>
      <c r="G687" s="21">
        <v>16</v>
      </c>
      <c r="H687" s="21">
        <v>83</v>
      </c>
      <c r="I687" s="21">
        <v>2.5</v>
      </c>
      <c r="J687" s="21">
        <v>20</v>
      </c>
      <c r="K687" s="21">
        <v>103</v>
      </c>
      <c r="L687" s="52">
        <v>103</v>
      </c>
      <c r="M6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87" s="28"/>
    </row>
    <row r="688" spans="3:14" x14ac:dyDescent="0.25">
      <c r="C688" s="69" t="s">
        <v>263</v>
      </c>
      <c r="D688" s="21" t="s">
        <v>268</v>
      </c>
      <c r="E688" s="21">
        <v>2013</v>
      </c>
      <c r="F688" s="21">
        <v>2</v>
      </c>
      <c r="G688" s="21">
        <v>12</v>
      </c>
      <c r="H688" s="21">
        <v>63</v>
      </c>
      <c r="I688" s="21">
        <v>2.5</v>
      </c>
      <c r="J688" s="21">
        <v>15</v>
      </c>
      <c r="K688" s="21">
        <v>78.641025641025635</v>
      </c>
      <c r="L688" s="52">
        <v>78.641025641025635</v>
      </c>
      <c r="M6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88" s="28"/>
    </row>
    <row r="689" spans="3:14" x14ac:dyDescent="0.25">
      <c r="C689" s="69" t="s">
        <v>263</v>
      </c>
      <c r="D689" s="21" t="s">
        <v>270</v>
      </c>
      <c r="E689" s="21">
        <v>2013</v>
      </c>
      <c r="F689" s="21">
        <v>3</v>
      </c>
      <c r="G689" s="21">
        <v>13</v>
      </c>
      <c r="H689" s="21">
        <v>55</v>
      </c>
      <c r="I689" s="21">
        <v>3.75</v>
      </c>
      <c r="J689" s="21">
        <v>16.25</v>
      </c>
      <c r="K689" s="21">
        <v>68.589743589743591</v>
      </c>
      <c r="L689" s="52">
        <v>68.589743589743591</v>
      </c>
      <c r="M6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89" s="28"/>
    </row>
    <row r="690" spans="3:14" x14ac:dyDescent="0.25">
      <c r="C690" s="69" t="s">
        <v>263</v>
      </c>
      <c r="D690" s="21" t="s">
        <v>272</v>
      </c>
      <c r="E690" s="21">
        <v>2013</v>
      </c>
      <c r="F690" s="21">
        <v>2</v>
      </c>
      <c r="G690" s="21">
        <v>14</v>
      </c>
      <c r="H690" s="21">
        <v>63</v>
      </c>
      <c r="I690" s="21">
        <v>2.5</v>
      </c>
      <c r="J690" s="21">
        <v>17.5</v>
      </c>
      <c r="K690" s="21">
        <v>78.641025641025635</v>
      </c>
      <c r="L690" s="52">
        <v>78.641025641025635</v>
      </c>
      <c r="M6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90" s="28"/>
    </row>
    <row r="691" spans="3:14" x14ac:dyDescent="0.25">
      <c r="C691" s="69" t="s">
        <v>263</v>
      </c>
      <c r="D691" s="21" t="s">
        <v>273</v>
      </c>
      <c r="E691" s="21">
        <v>2013</v>
      </c>
      <c r="F691" s="21">
        <v>4</v>
      </c>
      <c r="G691" s="21">
        <v>23</v>
      </c>
      <c r="H691" s="21">
        <v>50</v>
      </c>
      <c r="I691" s="21">
        <v>5</v>
      </c>
      <c r="J691" s="21">
        <v>28.75</v>
      </c>
      <c r="K691" s="21">
        <v>62.307692307692307</v>
      </c>
      <c r="L691" s="52">
        <v>62.307692307692307</v>
      </c>
      <c r="M6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91" s="28"/>
    </row>
    <row r="692" spans="3:14" x14ac:dyDescent="0.25">
      <c r="C692" s="69" t="s">
        <v>263</v>
      </c>
      <c r="D692" s="21" t="s">
        <v>274</v>
      </c>
      <c r="E692" s="21">
        <v>2013</v>
      </c>
      <c r="F692" s="21">
        <v>0</v>
      </c>
      <c r="G692" s="21">
        <v>0</v>
      </c>
      <c r="H692" s="21">
        <v>0</v>
      </c>
      <c r="I692" s="21">
        <v>0</v>
      </c>
      <c r="J692" s="21">
        <v>0</v>
      </c>
      <c r="K692" s="21">
        <v>0</v>
      </c>
      <c r="L692" s="52">
        <v>0</v>
      </c>
      <c r="M6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92" s="28"/>
    </row>
    <row r="693" spans="3:14" x14ac:dyDescent="0.25">
      <c r="C693" s="69" t="s">
        <v>263</v>
      </c>
      <c r="D693" s="21" t="s">
        <v>275</v>
      </c>
      <c r="E693" s="21">
        <v>2013</v>
      </c>
      <c r="F693" s="21">
        <v>5</v>
      </c>
      <c r="G693" s="21">
        <v>11</v>
      </c>
      <c r="H693" s="21">
        <v>96</v>
      </c>
      <c r="I693" s="21">
        <v>6.25</v>
      </c>
      <c r="J693" s="21">
        <v>13.75</v>
      </c>
      <c r="K693" s="21">
        <v>116</v>
      </c>
      <c r="L693" s="52">
        <v>116</v>
      </c>
      <c r="M6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93" s="28"/>
    </row>
    <row r="694" spans="3:14" x14ac:dyDescent="0.25">
      <c r="C694" s="69" t="s">
        <v>263</v>
      </c>
      <c r="D694" s="21" t="s">
        <v>276</v>
      </c>
      <c r="E694" s="21">
        <v>2013</v>
      </c>
      <c r="F694" s="21">
        <v>3</v>
      </c>
      <c r="G694" s="21">
        <v>14</v>
      </c>
      <c r="H694" s="21">
        <v>51</v>
      </c>
      <c r="I694" s="21">
        <v>3.75</v>
      </c>
      <c r="J694" s="21">
        <v>17.5</v>
      </c>
      <c r="K694" s="21">
        <v>63.564102564102562</v>
      </c>
      <c r="L694" s="52">
        <v>63.564102564102562</v>
      </c>
      <c r="M6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694" s="28"/>
    </row>
    <row r="695" spans="3:14" x14ac:dyDescent="0.25">
      <c r="C695" s="69" t="s">
        <v>263</v>
      </c>
      <c r="D695" s="21" t="s">
        <v>277</v>
      </c>
      <c r="E695" s="21">
        <v>2013</v>
      </c>
      <c r="F695" s="21">
        <v>8</v>
      </c>
      <c r="G695" s="21">
        <v>21</v>
      </c>
      <c r="H695" s="21">
        <v>110</v>
      </c>
      <c r="I695" s="21">
        <v>10</v>
      </c>
      <c r="J695" s="21">
        <v>26.25</v>
      </c>
      <c r="K695" s="21">
        <v>130</v>
      </c>
      <c r="L695" s="52">
        <v>130</v>
      </c>
      <c r="M6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95" s="28"/>
    </row>
    <row r="696" spans="3:14" x14ac:dyDescent="0.25">
      <c r="C696" s="69" t="s">
        <v>263</v>
      </c>
      <c r="D696" s="21" t="s">
        <v>278</v>
      </c>
      <c r="E696" s="21">
        <v>2013</v>
      </c>
      <c r="F696" s="21">
        <v>0</v>
      </c>
      <c r="G696" s="21">
        <v>0</v>
      </c>
      <c r="H696" s="21">
        <v>0</v>
      </c>
      <c r="I696" s="21">
        <v>0</v>
      </c>
      <c r="J696" s="21">
        <v>0</v>
      </c>
      <c r="K696" s="21">
        <v>0</v>
      </c>
      <c r="L696" s="52">
        <v>0</v>
      </c>
      <c r="M6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96" s="28"/>
    </row>
    <row r="697" spans="3:14" x14ac:dyDescent="0.25">
      <c r="C697" s="69" t="s">
        <v>263</v>
      </c>
      <c r="D697" s="21" t="s">
        <v>279</v>
      </c>
      <c r="E697" s="21">
        <v>2013</v>
      </c>
      <c r="F697" s="21">
        <v>13</v>
      </c>
      <c r="G697" s="21">
        <v>40</v>
      </c>
      <c r="H697" s="21">
        <v>180</v>
      </c>
      <c r="I697" s="21">
        <v>16.25</v>
      </c>
      <c r="J697" s="21">
        <v>50</v>
      </c>
      <c r="K697" s="21">
        <v>200</v>
      </c>
      <c r="L697" s="52">
        <v>200</v>
      </c>
      <c r="M6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97" s="28"/>
    </row>
    <row r="698" spans="3:14" x14ac:dyDescent="0.25">
      <c r="C698" s="69" t="s">
        <v>263</v>
      </c>
      <c r="D698" s="21" t="s">
        <v>280</v>
      </c>
      <c r="E698" s="21">
        <v>2013</v>
      </c>
      <c r="F698" s="21">
        <v>0</v>
      </c>
      <c r="G698" s="21">
        <v>0</v>
      </c>
      <c r="H698" s="21">
        <v>0</v>
      </c>
      <c r="I698" s="21">
        <v>0</v>
      </c>
      <c r="J698" s="21">
        <v>0</v>
      </c>
      <c r="K698" s="21">
        <v>0</v>
      </c>
      <c r="L698" s="52">
        <v>0</v>
      </c>
      <c r="M6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698" s="28"/>
    </row>
    <row r="699" spans="3:14" x14ac:dyDescent="0.25">
      <c r="C699" s="69" t="s">
        <v>281</v>
      </c>
      <c r="D699" s="21" t="s">
        <v>281</v>
      </c>
      <c r="E699" s="21">
        <v>2013</v>
      </c>
      <c r="F699" s="21">
        <v>7</v>
      </c>
      <c r="G699" s="21">
        <v>22</v>
      </c>
      <c r="H699" s="21">
        <v>130</v>
      </c>
      <c r="I699" s="21">
        <v>8.75</v>
      </c>
      <c r="J699" s="21">
        <v>27.5</v>
      </c>
      <c r="K699" s="21">
        <v>150</v>
      </c>
      <c r="L699" s="52">
        <v>150</v>
      </c>
      <c r="M6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699" s="28"/>
    </row>
    <row r="700" spans="3:14" x14ac:dyDescent="0.25">
      <c r="C700" s="69" t="s">
        <v>281</v>
      </c>
      <c r="D700" s="21" t="s">
        <v>282</v>
      </c>
      <c r="E700" s="21">
        <v>2013</v>
      </c>
      <c r="F700" s="21">
        <v>7</v>
      </c>
      <c r="G700" s="21">
        <v>21</v>
      </c>
      <c r="H700" s="21">
        <v>129</v>
      </c>
      <c r="I700" s="21">
        <v>8.75</v>
      </c>
      <c r="J700" s="21">
        <v>26.25</v>
      </c>
      <c r="K700" s="21">
        <v>149</v>
      </c>
      <c r="L700" s="52">
        <v>149</v>
      </c>
      <c r="M7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00" s="28"/>
    </row>
    <row r="701" spans="3:14" x14ac:dyDescent="0.25">
      <c r="C701" s="69" t="s">
        <v>283</v>
      </c>
      <c r="D701" s="21" t="s">
        <v>284</v>
      </c>
      <c r="E701" s="21">
        <v>2013</v>
      </c>
      <c r="F701" s="21">
        <v>0</v>
      </c>
      <c r="G701" s="21">
        <v>0</v>
      </c>
      <c r="H701" s="21">
        <v>0</v>
      </c>
      <c r="I701" s="21">
        <v>0</v>
      </c>
      <c r="J701" s="21">
        <v>0</v>
      </c>
      <c r="K701" s="21">
        <v>0</v>
      </c>
      <c r="L701" s="52">
        <v>0</v>
      </c>
      <c r="M7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01" s="28"/>
    </row>
    <row r="702" spans="3:14" x14ac:dyDescent="0.25">
      <c r="C702" s="69" t="s">
        <v>283</v>
      </c>
      <c r="D702" s="21" t="s">
        <v>286</v>
      </c>
      <c r="E702" s="21">
        <v>2013</v>
      </c>
      <c r="F702" s="21">
        <v>6</v>
      </c>
      <c r="G702" s="21">
        <v>33</v>
      </c>
      <c r="H702" s="21">
        <v>165</v>
      </c>
      <c r="I702" s="21">
        <v>7.5</v>
      </c>
      <c r="J702" s="21">
        <v>41.25</v>
      </c>
      <c r="K702" s="21">
        <v>185</v>
      </c>
      <c r="L702" s="52">
        <v>185</v>
      </c>
      <c r="M7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02" s="28"/>
    </row>
    <row r="703" spans="3:14" x14ac:dyDescent="0.25">
      <c r="C703" s="69" t="s">
        <v>283</v>
      </c>
      <c r="D703" s="21" t="s">
        <v>287</v>
      </c>
      <c r="E703" s="21">
        <v>2013</v>
      </c>
      <c r="F703" s="21">
        <v>0</v>
      </c>
      <c r="G703" s="21">
        <v>0</v>
      </c>
      <c r="H703" s="21">
        <v>0</v>
      </c>
      <c r="I703" s="21">
        <v>0</v>
      </c>
      <c r="J703" s="21">
        <v>0</v>
      </c>
      <c r="K703" s="21">
        <v>0</v>
      </c>
      <c r="L703" s="52">
        <v>0</v>
      </c>
      <c r="M7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03" s="28"/>
    </row>
    <row r="704" spans="3:14" x14ac:dyDescent="0.25">
      <c r="C704" s="69" t="s">
        <v>283</v>
      </c>
      <c r="D704" s="21" t="s">
        <v>288</v>
      </c>
      <c r="E704" s="21">
        <v>2013</v>
      </c>
      <c r="F704" s="21">
        <v>13</v>
      </c>
      <c r="G704" s="21">
        <v>27</v>
      </c>
      <c r="H704" s="21">
        <v>164</v>
      </c>
      <c r="I704" s="21">
        <v>16.25</v>
      </c>
      <c r="J704" s="21">
        <v>33.75</v>
      </c>
      <c r="K704" s="21">
        <v>184</v>
      </c>
      <c r="L704" s="52">
        <v>184</v>
      </c>
      <c r="M7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04" s="28"/>
    </row>
    <row r="705" spans="3:14" x14ac:dyDescent="0.25">
      <c r="C705" s="69" t="s">
        <v>283</v>
      </c>
      <c r="D705" s="21" t="s">
        <v>289</v>
      </c>
      <c r="E705" s="21">
        <v>2013</v>
      </c>
      <c r="F705" s="21">
        <v>11</v>
      </c>
      <c r="G705" s="21">
        <v>22</v>
      </c>
      <c r="H705" s="21">
        <v>183</v>
      </c>
      <c r="I705" s="21">
        <v>13.75</v>
      </c>
      <c r="J705" s="21">
        <v>27.5</v>
      </c>
      <c r="K705" s="21">
        <v>203</v>
      </c>
      <c r="L705" s="52">
        <v>203</v>
      </c>
      <c r="M7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05" s="28"/>
    </row>
    <row r="706" spans="3:14" x14ac:dyDescent="0.25">
      <c r="C706" s="69" t="s">
        <v>283</v>
      </c>
      <c r="D706" s="21" t="s">
        <v>290</v>
      </c>
      <c r="E706" s="21">
        <v>2013</v>
      </c>
      <c r="F706" s="21">
        <v>11</v>
      </c>
      <c r="G706" s="21">
        <v>26</v>
      </c>
      <c r="H706" s="21">
        <v>204</v>
      </c>
      <c r="I706" s="21">
        <v>13.75</v>
      </c>
      <c r="J706" s="21">
        <v>32.5</v>
      </c>
      <c r="K706" s="21">
        <v>224</v>
      </c>
      <c r="L706" s="52">
        <v>224</v>
      </c>
      <c r="M7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06" s="28"/>
    </row>
    <row r="707" spans="3:14" x14ac:dyDescent="0.25">
      <c r="C707" s="69" t="s">
        <v>283</v>
      </c>
      <c r="D707" s="21" t="s">
        <v>292</v>
      </c>
      <c r="E707" s="21">
        <v>2013</v>
      </c>
      <c r="F707" s="21">
        <v>5</v>
      </c>
      <c r="G707" s="21">
        <v>16</v>
      </c>
      <c r="H707" s="21">
        <v>86</v>
      </c>
      <c r="I707" s="21">
        <v>6.25</v>
      </c>
      <c r="J707" s="21">
        <v>20</v>
      </c>
      <c r="K707" s="21">
        <v>106</v>
      </c>
      <c r="L707" s="52">
        <v>106</v>
      </c>
      <c r="M7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07" s="28"/>
    </row>
    <row r="708" spans="3:14" x14ac:dyDescent="0.25">
      <c r="C708" s="69" t="s">
        <v>283</v>
      </c>
      <c r="D708" s="21" t="s">
        <v>293</v>
      </c>
      <c r="E708" s="21">
        <v>2013</v>
      </c>
      <c r="F708" s="21">
        <v>8</v>
      </c>
      <c r="G708" s="21">
        <v>13</v>
      </c>
      <c r="H708" s="21">
        <v>76</v>
      </c>
      <c r="I708" s="21">
        <v>10</v>
      </c>
      <c r="J708" s="21">
        <v>16.25</v>
      </c>
      <c r="K708" s="21">
        <v>94.974358974358978</v>
      </c>
      <c r="L708" s="52">
        <v>94.974358974358978</v>
      </c>
      <c r="M7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08" s="28"/>
    </row>
    <row r="709" spans="3:14" x14ac:dyDescent="0.25">
      <c r="C709" s="69" t="s">
        <v>283</v>
      </c>
      <c r="D709" s="21" t="s">
        <v>294</v>
      </c>
      <c r="E709" s="21">
        <v>2013</v>
      </c>
      <c r="F709" s="21">
        <v>6</v>
      </c>
      <c r="G709" s="21">
        <v>18</v>
      </c>
      <c r="H709" s="21">
        <v>108</v>
      </c>
      <c r="I709" s="21">
        <v>7.5</v>
      </c>
      <c r="J709" s="21">
        <v>22.5</v>
      </c>
      <c r="K709" s="21">
        <v>128</v>
      </c>
      <c r="L709" s="52">
        <v>128</v>
      </c>
      <c r="M7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09" s="28"/>
    </row>
    <row r="710" spans="3:14" x14ac:dyDescent="0.25">
      <c r="C710" s="69" t="s">
        <v>283</v>
      </c>
      <c r="D710" s="21" t="s">
        <v>296</v>
      </c>
      <c r="E710" s="21">
        <v>2013</v>
      </c>
      <c r="F710" s="21">
        <v>0</v>
      </c>
      <c r="G710" s="21">
        <v>0</v>
      </c>
      <c r="H710" s="21">
        <v>0</v>
      </c>
      <c r="I710" s="21">
        <v>0</v>
      </c>
      <c r="J710" s="21">
        <v>0</v>
      </c>
      <c r="K710" s="21">
        <v>0</v>
      </c>
      <c r="L710" s="52">
        <v>0</v>
      </c>
      <c r="M7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10" s="28"/>
    </row>
    <row r="711" spans="3:14" x14ac:dyDescent="0.25">
      <c r="C711" s="69" t="s">
        <v>283</v>
      </c>
      <c r="D711" s="21" t="s">
        <v>298</v>
      </c>
      <c r="E711" s="21">
        <v>2013</v>
      </c>
      <c r="F711" s="21">
        <v>10</v>
      </c>
      <c r="G711" s="21">
        <v>21</v>
      </c>
      <c r="H711" s="21">
        <v>266</v>
      </c>
      <c r="I711" s="21">
        <v>12.5</v>
      </c>
      <c r="J711" s="21">
        <v>26.25</v>
      </c>
      <c r="K711" s="21">
        <v>286</v>
      </c>
      <c r="L711" s="52">
        <v>286</v>
      </c>
      <c r="M7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11" s="28"/>
    </row>
    <row r="712" spans="3:14" x14ac:dyDescent="0.25">
      <c r="C712" s="69" t="s">
        <v>283</v>
      </c>
      <c r="D712" s="21" t="s">
        <v>299</v>
      </c>
      <c r="E712" s="21">
        <v>2013</v>
      </c>
      <c r="F712" s="21">
        <v>7</v>
      </c>
      <c r="G712" s="21">
        <v>40</v>
      </c>
      <c r="H712" s="21">
        <v>160</v>
      </c>
      <c r="I712" s="21">
        <v>8.75</v>
      </c>
      <c r="J712" s="21">
        <v>50</v>
      </c>
      <c r="K712" s="21">
        <v>180</v>
      </c>
      <c r="L712" s="52">
        <v>180</v>
      </c>
      <c r="M7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12" s="28"/>
    </row>
    <row r="713" spans="3:14" x14ac:dyDescent="0.25">
      <c r="C713" s="69" t="s">
        <v>283</v>
      </c>
      <c r="D713" s="21" t="s">
        <v>301</v>
      </c>
      <c r="E713" s="21">
        <v>2013</v>
      </c>
      <c r="F713" s="21">
        <v>5</v>
      </c>
      <c r="G713" s="21">
        <v>23</v>
      </c>
      <c r="H713" s="21">
        <v>176</v>
      </c>
      <c r="I713" s="21">
        <v>6.25</v>
      </c>
      <c r="J713" s="21">
        <v>28.75</v>
      </c>
      <c r="K713" s="21">
        <v>196</v>
      </c>
      <c r="L713" s="52">
        <v>196</v>
      </c>
      <c r="M7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13" s="28"/>
    </row>
    <row r="714" spans="3:14" x14ac:dyDescent="0.25">
      <c r="C714" s="69" t="s">
        <v>283</v>
      </c>
      <c r="D714" s="21" t="s">
        <v>303</v>
      </c>
      <c r="E714" s="21">
        <v>2013</v>
      </c>
      <c r="F714" s="21">
        <v>7</v>
      </c>
      <c r="G714" s="21">
        <v>33</v>
      </c>
      <c r="H714" s="21">
        <v>122</v>
      </c>
      <c r="I714" s="21">
        <v>8.75</v>
      </c>
      <c r="J714" s="21">
        <v>41.25</v>
      </c>
      <c r="K714" s="21">
        <v>142</v>
      </c>
      <c r="L714" s="52">
        <v>142</v>
      </c>
      <c r="M7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14" s="28"/>
    </row>
    <row r="715" spans="3:14" x14ac:dyDescent="0.25">
      <c r="C715" s="69" t="s">
        <v>304</v>
      </c>
      <c r="D715" s="21" t="s">
        <v>305</v>
      </c>
      <c r="E715" s="21">
        <v>2013</v>
      </c>
      <c r="F715" s="21">
        <v>6</v>
      </c>
      <c r="G715" s="21">
        <v>32</v>
      </c>
      <c r="H715" s="21">
        <v>141</v>
      </c>
      <c r="I715" s="21">
        <v>7.5</v>
      </c>
      <c r="J715" s="21">
        <v>40</v>
      </c>
      <c r="K715" s="21">
        <v>161</v>
      </c>
      <c r="L715" s="52">
        <v>161</v>
      </c>
      <c r="M7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15" s="28"/>
    </row>
    <row r="716" spans="3:14" x14ac:dyDescent="0.25">
      <c r="C716" s="69" t="s">
        <v>304</v>
      </c>
      <c r="D716" s="21" t="s">
        <v>306</v>
      </c>
      <c r="E716" s="21">
        <v>2013</v>
      </c>
      <c r="F716" s="21">
        <v>0</v>
      </c>
      <c r="G716" s="21">
        <v>0</v>
      </c>
      <c r="H716" s="21">
        <v>0</v>
      </c>
      <c r="I716" s="21">
        <v>0</v>
      </c>
      <c r="J716" s="21">
        <v>0</v>
      </c>
      <c r="K716" s="21">
        <v>0</v>
      </c>
      <c r="L716" s="52">
        <v>0</v>
      </c>
      <c r="M7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16" s="28"/>
    </row>
    <row r="717" spans="3:14" x14ac:dyDescent="0.25">
      <c r="C717" s="69" t="s">
        <v>304</v>
      </c>
      <c r="D717" s="21" t="s">
        <v>308</v>
      </c>
      <c r="E717" s="21">
        <v>2013</v>
      </c>
      <c r="F717" s="21">
        <v>14</v>
      </c>
      <c r="G717" s="21">
        <v>22</v>
      </c>
      <c r="H717" s="21">
        <v>75</v>
      </c>
      <c r="I717" s="21">
        <v>17.5</v>
      </c>
      <c r="J717" s="21">
        <v>27.5</v>
      </c>
      <c r="K717" s="21">
        <v>93.717948717948715</v>
      </c>
      <c r="L717" s="52">
        <v>93.717948717948715</v>
      </c>
      <c r="M7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17" s="28"/>
    </row>
    <row r="718" spans="3:14" x14ac:dyDescent="0.25">
      <c r="C718" s="69" t="s">
        <v>304</v>
      </c>
      <c r="D718" s="21" t="s">
        <v>310</v>
      </c>
      <c r="E718" s="21">
        <v>2013</v>
      </c>
      <c r="F718" s="21">
        <v>4</v>
      </c>
      <c r="G718" s="21">
        <v>24</v>
      </c>
      <c r="H718" s="21">
        <v>56</v>
      </c>
      <c r="I718" s="21">
        <v>5</v>
      </c>
      <c r="J718" s="21">
        <v>30</v>
      </c>
      <c r="K718" s="21">
        <v>69.84615384615384</v>
      </c>
      <c r="L718" s="52">
        <v>69.84615384615384</v>
      </c>
      <c r="M7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18" s="28"/>
    </row>
    <row r="719" spans="3:14" x14ac:dyDescent="0.25">
      <c r="C719" s="69" t="s">
        <v>304</v>
      </c>
      <c r="D719" s="21" t="s">
        <v>312</v>
      </c>
      <c r="E719" s="21">
        <v>2013</v>
      </c>
      <c r="F719" s="21">
        <v>8</v>
      </c>
      <c r="G719" s="21">
        <v>19</v>
      </c>
      <c r="H719" s="21">
        <v>49</v>
      </c>
      <c r="I719" s="21">
        <v>10</v>
      </c>
      <c r="J719" s="21">
        <v>23.75</v>
      </c>
      <c r="K719" s="21">
        <v>61.051282051282051</v>
      </c>
      <c r="L719" s="52">
        <v>61.051282051282051</v>
      </c>
      <c r="M7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19" s="28"/>
    </row>
    <row r="720" spans="3:14" x14ac:dyDescent="0.25">
      <c r="C720" s="69" t="s">
        <v>314</v>
      </c>
      <c r="D720" s="21" t="s">
        <v>315</v>
      </c>
      <c r="E720" s="21">
        <v>2013</v>
      </c>
      <c r="F720" s="21">
        <v>14</v>
      </c>
      <c r="G720" s="21">
        <v>22</v>
      </c>
      <c r="H720" s="21">
        <v>41</v>
      </c>
      <c r="I720" s="21">
        <v>17.5</v>
      </c>
      <c r="J720" s="21">
        <v>27.5</v>
      </c>
      <c r="K720" s="21">
        <v>51</v>
      </c>
      <c r="L720" s="52">
        <v>51</v>
      </c>
      <c r="M7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0" s="28"/>
    </row>
    <row r="721" spans="3:14" x14ac:dyDescent="0.25">
      <c r="C721" s="69" t="s">
        <v>316</v>
      </c>
      <c r="D721" s="21" t="s">
        <v>317</v>
      </c>
      <c r="E721" s="21">
        <v>2013</v>
      </c>
      <c r="F721" s="21">
        <v>9</v>
      </c>
      <c r="G721" s="21">
        <v>25</v>
      </c>
      <c r="H721" s="21">
        <v>58</v>
      </c>
      <c r="I721" s="21">
        <v>11.25</v>
      </c>
      <c r="J721" s="21">
        <v>31.25</v>
      </c>
      <c r="K721" s="21">
        <v>72.358974358974365</v>
      </c>
      <c r="L721" s="52">
        <v>72.358974358974365</v>
      </c>
      <c r="M7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1" s="28"/>
    </row>
    <row r="722" spans="3:14" x14ac:dyDescent="0.25">
      <c r="C722" s="69" t="s">
        <v>316</v>
      </c>
      <c r="D722" s="21" t="s">
        <v>319</v>
      </c>
      <c r="E722" s="21">
        <v>2013</v>
      </c>
      <c r="F722" s="21">
        <v>9</v>
      </c>
      <c r="G722" s="21">
        <v>25</v>
      </c>
      <c r="H722" s="21">
        <v>62</v>
      </c>
      <c r="I722" s="21">
        <v>11.25</v>
      </c>
      <c r="J722" s="21">
        <v>31.25</v>
      </c>
      <c r="K722" s="21">
        <v>77.384615384615387</v>
      </c>
      <c r="L722" s="52">
        <v>77.384615384615387</v>
      </c>
      <c r="M7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2" s="28"/>
    </row>
    <row r="723" spans="3:14" x14ac:dyDescent="0.25">
      <c r="C723" s="69" t="s">
        <v>316</v>
      </c>
      <c r="D723" s="21" t="s">
        <v>320</v>
      </c>
      <c r="E723" s="21">
        <v>2013</v>
      </c>
      <c r="F723" s="21">
        <v>14</v>
      </c>
      <c r="G723" s="21">
        <v>18</v>
      </c>
      <c r="H723" s="21">
        <v>87</v>
      </c>
      <c r="I723" s="21">
        <v>17.5</v>
      </c>
      <c r="J723" s="21">
        <v>22.5</v>
      </c>
      <c r="K723" s="21">
        <v>107</v>
      </c>
      <c r="L723" s="52">
        <v>107</v>
      </c>
      <c r="M7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23" s="28"/>
    </row>
    <row r="724" spans="3:14" x14ac:dyDescent="0.25">
      <c r="C724" s="69" t="s">
        <v>316</v>
      </c>
      <c r="D724" s="21" t="s">
        <v>321</v>
      </c>
      <c r="E724" s="21">
        <v>2013</v>
      </c>
      <c r="F724" s="21">
        <v>13</v>
      </c>
      <c r="G724" s="21">
        <v>18</v>
      </c>
      <c r="H724" s="21">
        <v>77</v>
      </c>
      <c r="I724" s="21">
        <v>16.25</v>
      </c>
      <c r="J724" s="21">
        <v>22.5</v>
      </c>
      <c r="K724" s="21">
        <v>96.230769230769226</v>
      </c>
      <c r="L724" s="52">
        <v>96.230769230769226</v>
      </c>
      <c r="M7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4" s="28"/>
    </row>
    <row r="725" spans="3:14" x14ac:dyDescent="0.25">
      <c r="C725" s="69" t="s">
        <v>316</v>
      </c>
      <c r="D725" s="21" t="s">
        <v>322</v>
      </c>
      <c r="E725" s="21">
        <v>2013</v>
      </c>
      <c r="F725" s="21">
        <v>5</v>
      </c>
      <c r="G725" s="21">
        <v>14</v>
      </c>
      <c r="H725" s="21">
        <v>61</v>
      </c>
      <c r="I725" s="21">
        <v>6.25</v>
      </c>
      <c r="J725" s="21">
        <v>17.5</v>
      </c>
      <c r="K725" s="21">
        <v>76.128205128205124</v>
      </c>
      <c r="L725" s="52">
        <v>76.128205128205124</v>
      </c>
      <c r="M7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5" s="28"/>
    </row>
    <row r="726" spans="3:14" x14ac:dyDescent="0.25">
      <c r="C726" s="69" t="s">
        <v>316</v>
      </c>
      <c r="D726" s="21" t="s">
        <v>323</v>
      </c>
      <c r="E726" s="21">
        <v>2013</v>
      </c>
      <c r="F726" s="21">
        <v>5</v>
      </c>
      <c r="G726" s="21">
        <v>24</v>
      </c>
      <c r="H726" s="21">
        <v>90</v>
      </c>
      <c r="I726" s="21">
        <v>6.25</v>
      </c>
      <c r="J726" s="21">
        <v>30</v>
      </c>
      <c r="K726" s="21">
        <v>110</v>
      </c>
      <c r="L726" s="52">
        <v>110</v>
      </c>
      <c r="M7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26" s="28"/>
    </row>
    <row r="727" spans="3:14" x14ac:dyDescent="0.25">
      <c r="C727" s="69" t="s">
        <v>316</v>
      </c>
      <c r="D727" s="21" t="s">
        <v>324</v>
      </c>
      <c r="E727" s="21">
        <v>2013</v>
      </c>
      <c r="F727" s="21">
        <v>7</v>
      </c>
      <c r="G727" s="21">
        <v>12</v>
      </c>
      <c r="H727" s="21">
        <v>65</v>
      </c>
      <c r="I727" s="21">
        <v>8.75</v>
      </c>
      <c r="J727" s="21">
        <v>15</v>
      </c>
      <c r="K727" s="21">
        <v>81.15384615384616</v>
      </c>
      <c r="L727" s="52">
        <v>81.15384615384616</v>
      </c>
      <c r="M7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7" s="28"/>
    </row>
    <row r="728" spans="3:14" x14ac:dyDescent="0.25">
      <c r="C728" s="69" t="s">
        <v>316</v>
      </c>
      <c r="D728" s="21" t="s">
        <v>325</v>
      </c>
      <c r="E728" s="21">
        <v>2013</v>
      </c>
      <c r="F728" s="21">
        <v>5</v>
      </c>
      <c r="G728" s="21">
        <v>17</v>
      </c>
      <c r="H728" s="21">
        <v>62</v>
      </c>
      <c r="I728" s="21">
        <v>6.25</v>
      </c>
      <c r="J728" s="21">
        <v>21.25</v>
      </c>
      <c r="K728" s="21">
        <v>77.384615384615387</v>
      </c>
      <c r="L728" s="52">
        <v>77.384615384615387</v>
      </c>
      <c r="M7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28" s="28"/>
    </row>
    <row r="729" spans="3:14" x14ac:dyDescent="0.25">
      <c r="C729" s="69" t="s">
        <v>327</v>
      </c>
      <c r="D729" s="21" t="s">
        <v>328</v>
      </c>
      <c r="E729" s="21">
        <v>2013</v>
      </c>
      <c r="F729" s="21">
        <v>0</v>
      </c>
      <c r="G729" s="21">
        <v>0</v>
      </c>
      <c r="H729" s="21">
        <v>0</v>
      </c>
      <c r="I729" s="21">
        <v>0</v>
      </c>
      <c r="J729" s="21">
        <v>0</v>
      </c>
      <c r="K729" s="21">
        <v>0</v>
      </c>
      <c r="L729" s="52">
        <v>0</v>
      </c>
      <c r="M7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29" s="28"/>
    </row>
    <row r="730" spans="3:14" x14ac:dyDescent="0.25">
      <c r="C730" s="69" t="s">
        <v>327</v>
      </c>
      <c r="D730" s="21" t="s">
        <v>330</v>
      </c>
      <c r="E730" s="21">
        <v>2013</v>
      </c>
      <c r="F730" s="21">
        <v>5</v>
      </c>
      <c r="G730" s="21">
        <v>12</v>
      </c>
      <c r="H730" s="21">
        <v>56</v>
      </c>
      <c r="I730" s="21">
        <v>6.25</v>
      </c>
      <c r="J730" s="21">
        <v>15</v>
      </c>
      <c r="K730" s="21">
        <v>69.84615384615384</v>
      </c>
      <c r="L730" s="52">
        <v>69.84615384615384</v>
      </c>
      <c r="M7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30" s="28"/>
    </row>
    <row r="731" spans="3:14" x14ac:dyDescent="0.25">
      <c r="C731" s="69" t="s">
        <v>327</v>
      </c>
      <c r="D731" s="21" t="s">
        <v>331</v>
      </c>
      <c r="E731" s="21">
        <v>2013</v>
      </c>
      <c r="F731" s="21">
        <v>6</v>
      </c>
      <c r="G731" s="21">
        <v>24</v>
      </c>
      <c r="H731" s="21">
        <v>91</v>
      </c>
      <c r="I731" s="21">
        <v>7.5</v>
      </c>
      <c r="J731" s="21">
        <v>30</v>
      </c>
      <c r="K731" s="21">
        <v>111</v>
      </c>
      <c r="L731" s="52">
        <v>111</v>
      </c>
      <c r="M7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31" s="28"/>
    </row>
    <row r="732" spans="3:14" x14ac:dyDescent="0.25">
      <c r="C732" s="69" t="s">
        <v>327</v>
      </c>
      <c r="D732" s="21" t="s">
        <v>332</v>
      </c>
      <c r="E732" s="21">
        <v>2013</v>
      </c>
      <c r="F732" s="21">
        <v>4</v>
      </c>
      <c r="G732" s="21">
        <v>17</v>
      </c>
      <c r="H732" s="21">
        <v>64</v>
      </c>
      <c r="I732" s="21">
        <v>5</v>
      </c>
      <c r="J732" s="21">
        <v>21.25</v>
      </c>
      <c r="K732" s="21">
        <v>79.897435897435898</v>
      </c>
      <c r="L732" s="52">
        <v>79.897435897435898</v>
      </c>
      <c r="M7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32" s="28"/>
    </row>
    <row r="733" spans="3:14" x14ac:dyDescent="0.25">
      <c r="C733" s="69" t="s">
        <v>327</v>
      </c>
      <c r="D733" s="21" t="s">
        <v>334</v>
      </c>
      <c r="E733" s="21">
        <v>2013</v>
      </c>
      <c r="F733" s="21">
        <v>10</v>
      </c>
      <c r="G733" s="21">
        <v>15</v>
      </c>
      <c r="H733" s="21">
        <v>84</v>
      </c>
      <c r="I733" s="21">
        <v>12.5</v>
      </c>
      <c r="J733" s="21">
        <v>18.75</v>
      </c>
      <c r="K733" s="21">
        <v>104</v>
      </c>
      <c r="L733" s="52">
        <v>104</v>
      </c>
      <c r="M7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33" s="28"/>
    </row>
    <row r="734" spans="3:14" x14ac:dyDescent="0.25">
      <c r="C734" s="69" t="s">
        <v>327</v>
      </c>
      <c r="D734" s="21" t="s">
        <v>335</v>
      </c>
      <c r="E734" s="21">
        <v>2013</v>
      </c>
      <c r="F734" s="21">
        <v>9</v>
      </c>
      <c r="G734" s="21">
        <v>17</v>
      </c>
      <c r="H734" s="21">
        <v>118</v>
      </c>
      <c r="I734" s="21">
        <v>11.25</v>
      </c>
      <c r="J734" s="21">
        <v>21.25</v>
      </c>
      <c r="K734" s="21">
        <v>138</v>
      </c>
      <c r="L734" s="52">
        <v>138</v>
      </c>
      <c r="M7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34" s="28"/>
    </row>
    <row r="735" spans="3:14" x14ac:dyDescent="0.25">
      <c r="C735" s="69" t="s">
        <v>327</v>
      </c>
      <c r="D735" s="21" t="s">
        <v>336</v>
      </c>
      <c r="E735" s="21">
        <v>2013</v>
      </c>
      <c r="F735" s="21">
        <v>7</v>
      </c>
      <c r="G735" s="21">
        <v>13</v>
      </c>
      <c r="H735" s="21">
        <v>49</v>
      </c>
      <c r="I735" s="21">
        <v>8.75</v>
      </c>
      <c r="J735" s="21">
        <v>16.25</v>
      </c>
      <c r="K735" s="21">
        <v>61.051282051282051</v>
      </c>
      <c r="L735" s="52">
        <v>61.051282051282051</v>
      </c>
      <c r="M7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35" s="28"/>
    </row>
    <row r="736" spans="3:14" x14ac:dyDescent="0.25">
      <c r="C736" s="69" t="s">
        <v>327</v>
      </c>
      <c r="D736" s="21" t="s">
        <v>337</v>
      </c>
      <c r="E736" s="21">
        <v>2013</v>
      </c>
      <c r="F736" s="21">
        <v>0</v>
      </c>
      <c r="G736" s="21">
        <v>0</v>
      </c>
      <c r="H736" s="21">
        <v>0</v>
      </c>
      <c r="I736" s="21">
        <v>0</v>
      </c>
      <c r="J736" s="21">
        <v>0</v>
      </c>
      <c r="K736" s="21">
        <v>0</v>
      </c>
      <c r="L736" s="52">
        <v>0</v>
      </c>
      <c r="M7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36" s="28"/>
    </row>
    <row r="737" spans="3:14" x14ac:dyDescent="0.25">
      <c r="C737" s="69" t="s">
        <v>327</v>
      </c>
      <c r="D737" s="21" t="s">
        <v>338</v>
      </c>
      <c r="E737" s="21">
        <v>2013</v>
      </c>
      <c r="F737" s="21">
        <v>5</v>
      </c>
      <c r="G737" s="21">
        <v>21</v>
      </c>
      <c r="H737" s="21">
        <v>184</v>
      </c>
      <c r="I737" s="21">
        <v>6.25</v>
      </c>
      <c r="J737" s="21">
        <v>26.25</v>
      </c>
      <c r="K737" s="21">
        <v>204</v>
      </c>
      <c r="L737" s="52">
        <v>204</v>
      </c>
      <c r="M7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37" s="28"/>
    </row>
    <row r="738" spans="3:14" x14ac:dyDescent="0.25">
      <c r="C738" s="69" t="s">
        <v>327</v>
      </c>
      <c r="D738" s="21" t="s">
        <v>339</v>
      </c>
      <c r="E738" s="21">
        <v>2013</v>
      </c>
      <c r="F738" s="21">
        <v>0</v>
      </c>
      <c r="G738" s="21">
        <v>0</v>
      </c>
      <c r="H738" s="21">
        <v>0</v>
      </c>
      <c r="I738" s="21">
        <v>0</v>
      </c>
      <c r="J738" s="21">
        <v>0</v>
      </c>
      <c r="K738" s="21">
        <v>0</v>
      </c>
      <c r="L738" s="52">
        <v>0</v>
      </c>
      <c r="M7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38" s="28"/>
    </row>
    <row r="739" spans="3:14" x14ac:dyDescent="0.25">
      <c r="C739" s="69" t="s">
        <v>327</v>
      </c>
      <c r="D739" s="21" t="s">
        <v>340</v>
      </c>
      <c r="E739" s="21">
        <v>2013</v>
      </c>
      <c r="F739" s="21">
        <v>5</v>
      </c>
      <c r="G739" s="21">
        <v>29</v>
      </c>
      <c r="H739" s="21">
        <v>235</v>
      </c>
      <c r="I739" s="21">
        <v>6.25</v>
      </c>
      <c r="J739" s="21">
        <v>36.25</v>
      </c>
      <c r="K739" s="21">
        <v>255</v>
      </c>
      <c r="L739" s="52">
        <v>255</v>
      </c>
      <c r="M7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39" s="28"/>
    </row>
    <row r="740" spans="3:14" x14ac:dyDescent="0.25">
      <c r="C740" s="69" t="s">
        <v>327</v>
      </c>
      <c r="D740" s="21" t="s">
        <v>341</v>
      </c>
      <c r="E740" s="21">
        <v>2013</v>
      </c>
      <c r="F740" s="21">
        <v>18</v>
      </c>
      <c r="G740" s="21">
        <v>27</v>
      </c>
      <c r="H740" s="21">
        <v>133</v>
      </c>
      <c r="I740" s="21">
        <v>22.5</v>
      </c>
      <c r="J740" s="21">
        <v>33.75</v>
      </c>
      <c r="K740" s="21">
        <v>153</v>
      </c>
      <c r="L740" s="52">
        <v>153</v>
      </c>
      <c r="M7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40" s="28"/>
    </row>
    <row r="741" spans="3:14" x14ac:dyDescent="0.25">
      <c r="C741" s="69" t="s">
        <v>343</v>
      </c>
      <c r="D741" s="21" t="s">
        <v>344</v>
      </c>
      <c r="E741" s="21">
        <v>2013</v>
      </c>
      <c r="F741" s="21">
        <v>11</v>
      </c>
      <c r="G741" s="21">
        <v>25</v>
      </c>
      <c r="H741" s="21">
        <v>232</v>
      </c>
      <c r="I741" s="21">
        <v>13.75</v>
      </c>
      <c r="J741" s="21">
        <v>31.25</v>
      </c>
      <c r="K741" s="21">
        <v>252</v>
      </c>
      <c r="L741" s="52">
        <v>252</v>
      </c>
      <c r="M7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41" s="28"/>
    </row>
    <row r="742" spans="3:14" x14ac:dyDescent="0.25">
      <c r="C742" s="69" t="s">
        <v>345</v>
      </c>
      <c r="D742" s="21" t="s">
        <v>346</v>
      </c>
      <c r="E742" s="21">
        <v>2013</v>
      </c>
      <c r="F742" s="21">
        <v>12</v>
      </c>
      <c r="G742" s="21">
        <v>31</v>
      </c>
      <c r="H742" s="21">
        <v>246</v>
      </c>
      <c r="I742" s="21">
        <v>15</v>
      </c>
      <c r="J742" s="21">
        <v>38.75</v>
      </c>
      <c r="K742" s="21">
        <v>266</v>
      </c>
      <c r="L742" s="52">
        <v>266</v>
      </c>
      <c r="M7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42" s="28"/>
    </row>
    <row r="743" spans="3:14" x14ac:dyDescent="0.25">
      <c r="C743" s="69" t="s">
        <v>345</v>
      </c>
      <c r="D743" s="21" t="s">
        <v>348</v>
      </c>
      <c r="E743" s="21">
        <v>2013</v>
      </c>
      <c r="F743" s="21">
        <v>26</v>
      </c>
      <c r="G743" s="21">
        <v>34</v>
      </c>
      <c r="H743" s="21">
        <v>285</v>
      </c>
      <c r="I743" s="21">
        <v>32.5</v>
      </c>
      <c r="J743" s="21">
        <v>42.5</v>
      </c>
      <c r="K743" s="21">
        <v>304.32773109243698</v>
      </c>
      <c r="L743" s="52">
        <v>304.32773109243698</v>
      </c>
      <c r="M7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743" s="28"/>
    </row>
    <row r="744" spans="3:14" x14ac:dyDescent="0.25">
      <c r="C744" s="69" t="s">
        <v>345</v>
      </c>
      <c r="D744" s="21" t="s">
        <v>350</v>
      </c>
      <c r="E744" s="21">
        <v>2013</v>
      </c>
      <c r="F744" s="21">
        <v>0</v>
      </c>
      <c r="G744" s="21">
        <v>0</v>
      </c>
      <c r="H744" s="21">
        <v>0</v>
      </c>
      <c r="I744" s="21">
        <v>0</v>
      </c>
      <c r="J744" s="21">
        <v>0</v>
      </c>
      <c r="K744" s="21">
        <v>0</v>
      </c>
      <c r="L744" s="52">
        <v>0</v>
      </c>
      <c r="M7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44" s="28"/>
    </row>
    <row r="745" spans="3:14" x14ac:dyDescent="0.25">
      <c r="C745" s="69" t="s">
        <v>345</v>
      </c>
      <c r="D745" s="21" t="s">
        <v>352</v>
      </c>
      <c r="E745" s="21">
        <v>2013</v>
      </c>
      <c r="F745" s="21">
        <v>17</v>
      </c>
      <c r="G745" s="21">
        <v>31</v>
      </c>
      <c r="H745" s="21">
        <v>200</v>
      </c>
      <c r="I745" s="21">
        <v>21.25</v>
      </c>
      <c r="J745" s="21">
        <v>38.75</v>
      </c>
      <c r="K745" s="21">
        <v>220</v>
      </c>
      <c r="L745" s="52">
        <v>220</v>
      </c>
      <c r="M7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45" s="28"/>
    </row>
    <row r="746" spans="3:14" x14ac:dyDescent="0.25">
      <c r="C746" s="69" t="s">
        <v>345</v>
      </c>
      <c r="D746" s="21" t="s">
        <v>355</v>
      </c>
      <c r="E746" s="21">
        <v>2013</v>
      </c>
      <c r="F746" s="21">
        <v>7</v>
      </c>
      <c r="G746" s="21">
        <v>31</v>
      </c>
      <c r="H746" s="21">
        <v>201</v>
      </c>
      <c r="I746" s="21">
        <v>8.75</v>
      </c>
      <c r="J746" s="21">
        <v>38.75</v>
      </c>
      <c r="K746" s="21">
        <v>221</v>
      </c>
      <c r="L746" s="52">
        <v>221</v>
      </c>
      <c r="M7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46" s="28"/>
    </row>
    <row r="747" spans="3:14" x14ac:dyDescent="0.25">
      <c r="C747" s="69" t="s">
        <v>345</v>
      </c>
      <c r="D747" s="21" t="s">
        <v>358</v>
      </c>
      <c r="E747" s="21">
        <v>2013</v>
      </c>
      <c r="F747" s="21">
        <v>25</v>
      </c>
      <c r="G747" s="21">
        <v>25</v>
      </c>
      <c r="H747" s="21">
        <v>162</v>
      </c>
      <c r="I747" s="21">
        <v>31.25</v>
      </c>
      <c r="J747" s="21">
        <v>31.25</v>
      </c>
      <c r="K747" s="21">
        <v>182</v>
      </c>
      <c r="L747" s="52">
        <v>182</v>
      </c>
      <c r="M7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47" s="28"/>
    </row>
    <row r="748" spans="3:14" x14ac:dyDescent="0.25">
      <c r="C748" s="69" t="s">
        <v>345</v>
      </c>
      <c r="D748" s="21" t="s">
        <v>359</v>
      </c>
      <c r="E748" s="21">
        <v>2013</v>
      </c>
      <c r="F748" s="21">
        <v>8</v>
      </c>
      <c r="G748" s="21">
        <v>29</v>
      </c>
      <c r="H748" s="21">
        <v>192</v>
      </c>
      <c r="I748" s="21">
        <v>10</v>
      </c>
      <c r="J748" s="21">
        <v>36.25</v>
      </c>
      <c r="K748" s="21">
        <v>212</v>
      </c>
      <c r="L748" s="52">
        <v>212</v>
      </c>
      <c r="M7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48" s="28"/>
    </row>
    <row r="749" spans="3:14" x14ac:dyDescent="0.25">
      <c r="C749" s="69" t="s">
        <v>345</v>
      </c>
      <c r="D749" s="21" t="s">
        <v>361</v>
      </c>
      <c r="E749" s="21">
        <v>2013</v>
      </c>
      <c r="F749" s="21">
        <v>0</v>
      </c>
      <c r="G749" s="21">
        <v>0</v>
      </c>
      <c r="H749" s="21">
        <v>0</v>
      </c>
      <c r="I749" s="21">
        <v>0</v>
      </c>
      <c r="J749" s="21">
        <v>0</v>
      </c>
      <c r="K749" s="21">
        <v>0</v>
      </c>
      <c r="L749" s="52">
        <v>0</v>
      </c>
      <c r="M7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49" s="28"/>
    </row>
    <row r="750" spans="3:14" x14ac:dyDescent="0.25">
      <c r="C750" s="69" t="s">
        <v>345</v>
      </c>
      <c r="D750" s="21" t="s">
        <v>362</v>
      </c>
      <c r="E750" s="21">
        <v>2013</v>
      </c>
      <c r="F750" s="21">
        <v>5</v>
      </c>
      <c r="G750" s="21">
        <v>39</v>
      </c>
      <c r="H750" s="21">
        <v>134</v>
      </c>
      <c r="I750" s="21">
        <v>6.25</v>
      </c>
      <c r="J750" s="21">
        <v>48.75</v>
      </c>
      <c r="K750" s="21">
        <v>154</v>
      </c>
      <c r="L750" s="52">
        <v>154</v>
      </c>
      <c r="M7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0" s="28"/>
    </row>
    <row r="751" spans="3:14" x14ac:dyDescent="0.25">
      <c r="C751" s="69" t="s">
        <v>345</v>
      </c>
      <c r="D751" s="21" t="s">
        <v>363</v>
      </c>
      <c r="E751" s="21">
        <v>2013</v>
      </c>
      <c r="F751" s="21">
        <v>16</v>
      </c>
      <c r="G751" s="21">
        <v>24</v>
      </c>
      <c r="H751" s="21">
        <v>160</v>
      </c>
      <c r="I751" s="21">
        <v>20</v>
      </c>
      <c r="J751" s="21">
        <v>30</v>
      </c>
      <c r="K751" s="21">
        <v>180</v>
      </c>
      <c r="L751" s="52">
        <v>180</v>
      </c>
      <c r="M7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1" s="28"/>
    </row>
    <row r="752" spans="3:14" x14ac:dyDescent="0.25">
      <c r="C752" s="69" t="s">
        <v>345</v>
      </c>
      <c r="D752" s="21" t="s">
        <v>364</v>
      </c>
      <c r="E752" s="21">
        <v>2013</v>
      </c>
      <c r="F752" s="21">
        <v>9</v>
      </c>
      <c r="G752" s="21">
        <v>31</v>
      </c>
      <c r="H752" s="21">
        <v>142</v>
      </c>
      <c r="I752" s="21">
        <v>11.25</v>
      </c>
      <c r="J752" s="21">
        <v>38.75</v>
      </c>
      <c r="K752" s="21">
        <v>162</v>
      </c>
      <c r="L752" s="52">
        <v>162</v>
      </c>
      <c r="M7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2" s="28"/>
    </row>
    <row r="753" spans="3:14" x14ac:dyDescent="0.25">
      <c r="C753" s="69" t="s">
        <v>345</v>
      </c>
      <c r="D753" s="21" t="s">
        <v>366</v>
      </c>
      <c r="E753" s="21">
        <v>2013</v>
      </c>
      <c r="F753" s="21">
        <v>11</v>
      </c>
      <c r="G753" s="21">
        <v>17</v>
      </c>
      <c r="H753" s="21">
        <v>177</v>
      </c>
      <c r="I753" s="21">
        <v>13.75</v>
      </c>
      <c r="J753" s="21">
        <v>21.25</v>
      </c>
      <c r="K753" s="21">
        <v>197</v>
      </c>
      <c r="L753" s="52">
        <v>197</v>
      </c>
      <c r="M7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3" s="28"/>
    </row>
    <row r="754" spans="3:14" x14ac:dyDescent="0.25">
      <c r="C754" s="69" t="s">
        <v>345</v>
      </c>
      <c r="D754" s="21" t="s">
        <v>368</v>
      </c>
      <c r="E754" s="21">
        <v>2013</v>
      </c>
      <c r="F754" s="21">
        <v>0</v>
      </c>
      <c r="G754" s="21">
        <v>0</v>
      </c>
      <c r="H754" s="21">
        <v>0</v>
      </c>
      <c r="I754" s="21">
        <v>0</v>
      </c>
      <c r="J754" s="21">
        <v>0</v>
      </c>
      <c r="K754" s="21">
        <v>0</v>
      </c>
      <c r="L754" s="52">
        <v>0</v>
      </c>
      <c r="M7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54" s="28"/>
    </row>
    <row r="755" spans="3:14" x14ac:dyDescent="0.25">
      <c r="C755" s="69" t="s">
        <v>345</v>
      </c>
      <c r="D755" s="21" t="s">
        <v>369</v>
      </c>
      <c r="E755" s="21">
        <v>2013</v>
      </c>
      <c r="F755" s="21">
        <v>9</v>
      </c>
      <c r="G755" s="21">
        <v>28</v>
      </c>
      <c r="H755" s="21">
        <v>114</v>
      </c>
      <c r="I755" s="21">
        <v>11.25</v>
      </c>
      <c r="J755" s="21">
        <v>35</v>
      </c>
      <c r="K755" s="21">
        <v>134</v>
      </c>
      <c r="L755" s="52">
        <v>134</v>
      </c>
      <c r="M7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5" s="28"/>
    </row>
    <row r="756" spans="3:14" x14ac:dyDescent="0.25">
      <c r="C756" s="69" t="s">
        <v>345</v>
      </c>
      <c r="D756" s="21" t="s">
        <v>372</v>
      </c>
      <c r="E756" s="21">
        <v>2013</v>
      </c>
      <c r="F756" s="21">
        <v>19</v>
      </c>
      <c r="G756" s="21">
        <v>28</v>
      </c>
      <c r="H756" s="21">
        <v>145</v>
      </c>
      <c r="I756" s="21">
        <v>23.75</v>
      </c>
      <c r="J756" s="21">
        <v>35</v>
      </c>
      <c r="K756" s="21">
        <v>165</v>
      </c>
      <c r="L756" s="52">
        <v>165</v>
      </c>
      <c r="M7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6" s="28"/>
    </row>
    <row r="757" spans="3:14" x14ac:dyDescent="0.25">
      <c r="C757" s="69" t="s">
        <v>345</v>
      </c>
      <c r="D757" s="21" t="s">
        <v>374</v>
      </c>
      <c r="E757" s="21">
        <v>2013</v>
      </c>
      <c r="F757" s="21">
        <v>25</v>
      </c>
      <c r="G757" s="21">
        <v>28</v>
      </c>
      <c r="H757" s="21">
        <v>156</v>
      </c>
      <c r="I757" s="21">
        <v>31.25</v>
      </c>
      <c r="J757" s="21">
        <v>35</v>
      </c>
      <c r="K757" s="21">
        <v>176</v>
      </c>
      <c r="L757" s="52">
        <v>176</v>
      </c>
      <c r="M7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7" s="28"/>
    </row>
    <row r="758" spans="3:14" x14ac:dyDescent="0.25">
      <c r="C758" s="69" t="s">
        <v>345</v>
      </c>
      <c r="D758" s="21" t="s">
        <v>376</v>
      </c>
      <c r="E758" s="21">
        <v>2013</v>
      </c>
      <c r="F758" s="21">
        <v>0</v>
      </c>
      <c r="G758" s="21">
        <v>0</v>
      </c>
      <c r="H758" s="21">
        <v>144</v>
      </c>
      <c r="I758" s="21">
        <v>0</v>
      </c>
      <c r="J758" s="21">
        <v>0</v>
      </c>
      <c r="K758" s="21">
        <v>164</v>
      </c>
      <c r="L758" s="52">
        <v>164</v>
      </c>
      <c r="M7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8" s="28"/>
    </row>
    <row r="759" spans="3:14" x14ac:dyDescent="0.25">
      <c r="C759" s="69" t="s">
        <v>345</v>
      </c>
      <c r="D759" s="21" t="s">
        <v>377</v>
      </c>
      <c r="E759" s="21">
        <v>2013</v>
      </c>
      <c r="F759" s="21">
        <v>28</v>
      </c>
      <c r="G759" s="21">
        <v>29</v>
      </c>
      <c r="H759" s="21">
        <v>119</v>
      </c>
      <c r="I759" s="21">
        <v>35</v>
      </c>
      <c r="J759" s="21">
        <v>36.25</v>
      </c>
      <c r="K759" s="21">
        <v>139</v>
      </c>
      <c r="L759" s="52">
        <v>139</v>
      </c>
      <c r="M7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59" s="28"/>
    </row>
    <row r="760" spans="3:14" x14ac:dyDescent="0.25">
      <c r="C760" s="69" t="s">
        <v>345</v>
      </c>
      <c r="D760" s="21" t="s">
        <v>378</v>
      </c>
      <c r="E760" s="21">
        <v>2013</v>
      </c>
      <c r="F760" s="21">
        <v>0</v>
      </c>
      <c r="G760" s="21">
        <v>0</v>
      </c>
      <c r="H760" s="21">
        <v>151</v>
      </c>
      <c r="I760" s="21">
        <v>0</v>
      </c>
      <c r="J760" s="21">
        <v>0</v>
      </c>
      <c r="K760" s="21">
        <v>171</v>
      </c>
      <c r="L760" s="52">
        <v>171</v>
      </c>
      <c r="M7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0" s="28"/>
    </row>
    <row r="761" spans="3:14" x14ac:dyDescent="0.25">
      <c r="C761" s="69" t="s">
        <v>345</v>
      </c>
      <c r="D761" s="21" t="s">
        <v>379</v>
      </c>
      <c r="E761" s="21">
        <v>2013</v>
      </c>
      <c r="F761" s="21">
        <v>23</v>
      </c>
      <c r="G761" s="21">
        <v>25</v>
      </c>
      <c r="H761" s="21">
        <v>113</v>
      </c>
      <c r="I761" s="21">
        <v>28.75</v>
      </c>
      <c r="J761" s="21">
        <v>31.25</v>
      </c>
      <c r="K761" s="21">
        <v>133</v>
      </c>
      <c r="L761" s="52">
        <v>133</v>
      </c>
      <c r="M7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1" s="28"/>
    </row>
    <row r="762" spans="3:14" x14ac:dyDescent="0.25">
      <c r="C762" s="69" t="s">
        <v>381</v>
      </c>
      <c r="D762" s="21" t="s">
        <v>382</v>
      </c>
      <c r="E762" s="21">
        <v>2013</v>
      </c>
      <c r="F762" s="21">
        <v>2</v>
      </c>
      <c r="G762" s="21">
        <v>5</v>
      </c>
      <c r="H762" s="21">
        <v>156</v>
      </c>
      <c r="I762" s="21">
        <v>2.5</v>
      </c>
      <c r="J762" s="21">
        <v>6.25</v>
      </c>
      <c r="K762" s="21">
        <v>176</v>
      </c>
      <c r="L762" s="52">
        <v>176</v>
      </c>
      <c r="M7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2" s="28"/>
    </row>
    <row r="763" spans="3:14" x14ac:dyDescent="0.25">
      <c r="C763" s="69" t="s">
        <v>381</v>
      </c>
      <c r="D763" s="21" t="s">
        <v>383</v>
      </c>
      <c r="E763" s="21">
        <v>2013</v>
      </c>
      <c r="F763" s="21">
        <v>10</v>
      </c>
      <c r="G763" s="21">
        <v>52</v>
      </c>
      <c r="H763" s="21">
        <v>160</v>
      </c>
      <c r="I763" s="21">
        <v>12.5</v>
      </c>
      <c r="J763" s="21">
        <v>64.820512820512818</v>
      </c>
      <c r="K763" s="21">
        <v>180</v>
      </c>
      <c r="L763" s="52">
        <v>180</v>
      </c>
      <c r="M7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3" s="28"/>
    </row>
    <row r="764" spans="3:14" x14ac:dyDescent="0.25">
      <c r="C764" s="69" t="s">
        <v>381</v>
      </c>
      <c r="D764" s="21" t="s">
        <v>384</v>
      </c>
      <c r="E764" s="21">
        <v>2013</v>
      </c>
      <c r="F764" s="21">
        <v>11</v>
      </c>
      <c r="G764" s="21">
        <v>50</v>
      </c>
      <c r="H764" s="21">
        <v>166</v>
      </c>
      <c r="I764" s="21">
        <v>13.75</v>
      </c>
      <c r="J764" s="21">
        <v>62.307692307692307</v>
      </c>
      <c r="K764" s="21">
        <v>186</v>
      </c>
      <c r="L764" s="52">
        <v>186</v>
      </c>
      <c r="M7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4" s="28"/>
    </row>
    <row r="765" spans="3:14" x14ac:dyDescent="0.25">
      <c r="C765" s="69" t="s">
        <v>381</v>
      </c>
      <c r="D765" s="21" t="s">
        <v>385</v>
      </c>
      <c r="E765" s="21">
        <v>2013</v>
      </c>
      <c r="F765" s="21">
        <v>10</v>
      </c>
      <c r="G765" s="21">
        <v>51</v>
      </c>
      <c r="H765" s="21">
        <v>160</v>
      </c>
      <c r="I765" s="21">
        <v>12.5</v>
      </c>
      <c r="J765" s="21">
        <v>63.564102564102562</v>
      </c>
      <c r="K765" s="21">
        <v>180</v>
      </c>
      <c r="L765" s="52">
        <v>180</v>
      </c>
      <c r="M7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5" s="28"/>
    </row>
    <row r="766" spans="3:14" x14ac:dyDescent="0.25">
      <c r="C766" s="69" t="s">
        <v>381</v>
      </c>
      <c r="D766" s="21" t="s">
        <v>387</v>
      </c>
      <c r="E766" s="21">
        <v>2013</v>
      </c>
      <c r="F766" s="21">
        <v>10</v>
      </c>
      <c r="G766" s="21">
        <v>39</v>
      </c>
      <c r="H766" s="21">
        <v>146</v>
      </c>
      <c r="I766" s="21">
        <v>12.5</v>
      </c>
      <c r="J766" s="21">
        <v>48.75</v>
      </c>
      <c r="K766" s="21">
        <v>166</v>
      </c>
      <c r="L766" s="52">
        <v>166</v>
      </c>
      <c r="M7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6" s="28"/>
    </row>
    <row r="767" spans="3:14" x14ac:dyDescent="0.25">
      <c r="C767" s="69" t="s">
        <v>381</v>
      </c>
      <c r="D767" s="21" t="s">
        <v>388</v>
      </c>
      <c r="E767" s="21">
        <v>2013</v>
      </c>
      <c r="F767" s="21">
        <v>11</v>
      </c>
      <c r="G767" s="21">
        <v>45</v>
      </c>
      <c r="H767" s="21">
        <v>187</v>
      </c>
      <c r="I767" s="21">
        <v>13.75</v>
      </c>
      <c r="J767" s="21">
        <v>56.025641025641022</v>
      </c>
      <c r="K767" s="21">
        <v>207</v>
      </c>
      <c r="L767" s="52">
        <v>207</v>
      </c>
      <c r="M7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767" s="28"/>
    </row>
    <row r="768" spans="3:14" x14ac:dyDescent="0.25">
      <c r="C768" s="69" t="s">
        <v>390</v>
      </c>
      <c r="D768" s="21" t="s">
        <v>391</v>
      </c>
      <c r="E768" s="21">
        <v>2013</v>
      </c>
      <c r="F768" s="21">
        <v>11</v>
      </c>
      <c r="G768" s="21">
        <v>70</v>
      </c>
      <c r="H768" s="21">
        <v>159</v>
      </c>
      <c r="I768" s="21">
        <v>13.75</v>
      </c>
      <c r="J768" s="21">
        <v>87.435897435897431</v>
      </c>
      <c r="K768" s="21">
        <v>179</v>
      </c>
      <c r="L768" s="52">
        <v>179</v>
      </c>
      <c r="M7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8" s="28"/>
    </row>
    <row r="769" spans="3:14" x14ac:dyDescent="0.25">
      <c r="C769" s="69" t="s">
        <v>390</v>
      </c>
      <c r="D769" s="21" t="s">
        <v>394</v>
      </c>
      <c r="E769" s="21">
        <v>2013</v>
      </c>
      <c r="F769" s="21">
        <v>10</v>
      </c>
      <c r="G769" s="21">
        <v>51</v>
      </c>
      <c r="H769" s="21">
        <v>163</v>
      </c>
      <c r="I769" s="21">
        <v>12.5</v>
      </c>
      <c r="J769" s="21">
        <v>63.564102564102562</v>
      </c>
      <c r="K769" s="21">
        <v>183</v>
      </c>
      <c r="L769" s="52">
        <v>183</v>
      </c>
      <c r="M7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69" s="28"/>
    </row>
    <row r="770" spans="3:14" x14ac:dyDescent="0.25">
      <c r="C770" s="69" t="s">
        <v>390</v>
      </c>
      <c r="D770" s="21" t="s">
        <v>395</v>
      </c>
      <c r="E770" s="21">
        <v>2013</v>
      </c>
      <c r="F770" s="21">
        <v>0</v>
      </c>
      <c r="G770" s="21">
        <v>0</v>
      </c>
      <c r="H770" s="21">
        <v>0</v>
      </c>
      <c r="I770" s="21">
        <v>0</v>
      </c>
      <c r="J770" s="21">
        <v>0</v>
      </c>
      <c r="K770" s="21">
        <v>0</v>
      </c>
      <c r="L770" s="52">
        <v>0</v>
      </c>
      <c r="M7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0" s="28"/>
    </row>
    <row r="771" spans="3:14" x14ac:dyDescent="0.25">
      <c r="C771" s="69" t="s">
        <v>390</v>
      </c>
      <c r="D771" s="21" t="s">
        <v>396</v>
      </c>
      <c r="E771" s="21">
        <v>2013</v>
      </c>
      <c r="F771" s="21">
        <v>9</v>
      </c>
      <c r="G771" s="21">
        <v>60</v>
      </c>
      <c r="H771" s="21">
        <v>180</v>
      </c>
      <c r="I771" s="21">
        <v>11.25</v>
      </c>
      <c r="J771" s="21">
        <v>74.871794871794876</v>
      </c>
      <c r="K771" s="21">
        <v>200</v>
      </c>
      <c r="L771" s="52">
        <v>200</v>
      </c>
      <c r="M7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71" s="28"/>
    </row>
    <row r="772" spans="3:14" x14ac:dyDescent="0.25">
      <c r="C772" s="69" t="s">
        <v>390</v>
      </c>
      <c r="D772" s="21" t="s">
        <v>398</v>
      </c>
      <c r="E772" s="21">
        <v>2013</v>
      </c>
      <c r="F772" s="21">
        <v>0</v>
      </c>
      <c r="G772" s="21">
        <v>0</v>
      </c>
      <c r="H772" s="21">
        <v>0</v>
      </c>
      <c r="I772" s="21">
        <v>0</v>
      </c>
      <c r="J772" s="21">
        <v>0</v>
      </c>
      <c r="K772" s="21">
        <v>0</v>
      </c>
      <c r="L772" s="52">
        <v>0</v>
      </c>
      <c r="M7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2" s="28"/>
    </row>
    <row r="773" spans="3:14" x14ac:dyDescent="0.25">
      <c r="C773" s="69" t="s">
        <v>390</v>
      </c>
      <c r="D773" s="21" t="s">
        <v>401</v>
      </c>
      <c r="E773" s="21">
        <v>2013</v>
      </c>
      <c r="F773" s="21">
        <v>0</v>
      </c>
      <c r="G773" s="21">
        <v>0</v>
      </c>
      <c r="H773" s="21">
        <v>0</v>
      </c>
      <c r="I773" s="21">
        <v>0</v>
      </c>
      <c r="J773" s="21">
        <v>0</v>
      </c>
      <c r="K773" s="21">
        <v>0</v>
      </c>
      <c r="L773" s="52">
        <v>0</v>
      </c>
      <c r="M7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3" s="28"/>
    </row>
    <row r="774" spans="3:14" x14ac:dyDescent="0.25">
      <c r="C774" s="69" t="s">
        <v>390</v>
      </c>
      <c r="D774" s="21" t="s">
        <v>404</v>
      </c>
      <c r="E774" s="21">
        <v>2013</v>
      </c>
      <c r="F774" s="21">
        <v>0</v>
      </c>
      <c r="G774" s="21">
        <v>0</v>
      </c>
      <c r="H774" s="21">
        <v>0</v>
      </c>
      <c r="I774" s="21">
        <v>0</v>
      </c>
      <c r="J774" s="21">
        <v>0</v>
      </c>
      <c r="K774" s="21">
        <v>0</v>
      </c>
      <c r="L774" s="52">
        <v>0</v>
      </c>
      <c r="M7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4" s="28"/>
    </row>
    <row r="775" spans="3:14" x14ac:dyDescent="0.25">
      <c r="C775" s="69" t="s">
        <v>390</v>
      </c>
      <c r="D775" s="21" t="s">
        <v>407</v>
      </c>
      <c r="E775" s="21">
        <v>2013</v>
      </c>
      <c r="F775" s="21">
        <v>0</v>
      </c>
      <c r="G775" s="21">
        <v>0</v>
      </c>
      <c r="H775" s="21">
        <v>0</v>
      </c>
      <c r="I775" s="21">
        <v>0</v>
      </c>
      <c r="J775" s="21">
        <v>0</v>
      </c>
      <c r="K775" s="21">
        <v>0</v>
      </c>
      <c r="L775" s="52">
        <v>0</v>
      </c>
      <c r="M7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5" s="28"/>
    </row>
    <row r="776" spans="3:14" x14ac:dyDescent="0.25">
      <c r="C776" s="69" t="s">
        <v>390</v>
      </c>
      <c r="D776" s="21" t="s">
        <v>409</v>
      </c>
      <c r="E776" s="21">
        <v>2013</v>
      </c>
      <c r="F776" s="21">
        <v>0</v>
      </c>
      <c r="G776" s="21">
        <v>0</v>
      </c>
      <c r="H776" s="21">
        <v>0</v>
      </c>
      <c r="I776" s="21">
        <v>0</v>
      </c>
      <c r="J776" s="21">
        <v>0</v>
      </c>
      <c r="K776" s="21">
        <v>0</v>
      </c>
      <c r="L776" s="52">
        <v>0</v>
      </c>
      <c r="M7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76" s="28"/>
    </row>
    <row r="777" spans="3:14" x14ac:dyDescent="0.25">
      <c r="C777" s="69" t="s">
        <v>7</v>
      </c>
      <c r="D777" s="21" t="s">
        <v>8</v>
      </c>
      <c r="E777" s="21">
        <v>2014</v>
      </c>
      <c r="F777" s="21">
        <v>5</v>
      </c>
      <c r="G777" s="21">
        <v>10</v>
      </c>
      <c r="H777" s="21">
        <v>76</v>
      </c>
      <c r="I777" s="21">
        <v>6.25</v>
      </c>
      <c r="J777" s="21">
        <v>12.5</v>
      </c>
      <c r="K777" s="21">
        <v>94.974358974358978</v>
      </c>
      <c r="L777" s="52">
        <v>94.974358974358978</v>
      </c>
      <c r="M7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77" s="28"/>
    </row>
    <row r="778" spans="3:14" x14ac:dyDescent="0.25">
      <c r="C778" s="69" t="s">
        <v>7</v>
      </c>
      <c r="D778" s="21" t="s">
        <v>9</v>
      </c>
      <c r="E778" s="21">
        <v>2014</v>
      </c>
      <c r="F778" s="21">
        <v>5</v>
      </c>
      <c r="G778" s="21">
        <v>12</v>
      </c>
      <c r="H778" s="21">
        <v>65</v>
      </c>
      <c r="I778" s="21">
        <v>6.25</v>
      </c>
      <c r="J778" s="21">
        <v>15</v>
      </c>
      <c r="K778" s="21">
        <v>81.15384615384616</v>
      </c>
      <c r="L778" s="52">
        <v>81.15384615384616</v>
      </c>
      <c r="M7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78" s="28"/>
    </row>
    <row r="779" spans="3:14" x14ac:dyDescent="0.25">
      <c r="C779" s="69" t="s">
        <v>7</v>
      </c>
      <c r="D779" s="21" t="s">
        <v>10</v>
      </c>
      <c r="E779" s="21">
        <v>2014</v>
      </c>
      <c r="F779" s="21">
        <v>0</v>
      </c>
      <c r="G779" s="21">
        <v>0</v>
      </c>
      <c r="H779" s="21">
        <v>121</v>
      </c>
      <c r="I779" s="21">
        <v>0</v>
      </c>
      <c r="J779" s="21">
        <v>0</v>
      </c>
      <c r="K779" s="21">
        <v>141</v>
      </c>
      <c r="L779" s="52">
        <v>141</v>
      </c>
      <c r="M7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79" s="28"/>
    </row>
    <row r="780" spans="3:14" x14ac:dyDescent="0.25">
      <c r="C780" s="69" t="s">
        <v>7</v>
      </c>
      <c r="D780" s="21" t="s">
        <v>11</v>
      </c>
      <c r="E780" s="21">
        <v>2014</v>
      </c>
      <c r="F780" s="21">
        <v>5</v>
      </c>
      <c r="G780" s="21">
        <v>23</v>
      </c>
      <c r="H780" s="21">
        <v>79</v>
      </c>
      <c r="I780" s="21">
        <v>6.25</v>
      </c>
      <c r="J780" s="21">
        <v>28.75</v>
      </c>
      <c r="K780" s="21">
        <v>98.743589743589752</v>
      </c>
      <c r="L780" s="52">
        <v>98.743589743589752</v>
      </c>
      <c r="M7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0" s="28"/>
    </row>
    <row r="781" spans="3:14" x14ac:dyDescent="0.25">
      <c r="C781" s="69" t="s">
        <v>7</v>
      </c>
      <c r="D781" s="21" t="s">
        <v>13</v>
      </c>
      <c r="E781" s="21">
        <v>2014</v>
      </c>
      <c r="F781" s="21">
        <v>4</v>
      </c>
      <c r="G781" s="21">
        <v>10</v>
      </c>
      <c r="H781" s="21">
        <v>78</v>
      </c>
      <c r="I781" s="21">
        <v>5</v>
      </c>
      <c r="J781" s="21">
        <v>12.5</v>
      </c>
      <c r="K781" s="21">
        <v>97.487179487179489</v>
      </c>
      <c r="L781" s="52">
        <v>97.487179487179489</v>
      </c>
      <c r="M7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1" s="28"/>
    </row>
    <row r="782" spans="3:14" x14ac:dyDescent="0.25">
      <c r="C782" s="69" t="s">
        <v>7</v>
      </c>
      <c r="D782" s="21" t="s">
        <v>14</v>
      </c>
      <c r="E782" s="21">
        <v>2014</v>
      </c>
      <c r="F782" s="21">
        <v>12</v>
      </c>
      <c r="G782" s="21">
        <v>21</v>
      </c>
      <c r="H782" s="21">
        <v>56</v>
      </c>
      <c r="I782" s="21">
        <v>15</v>
      </c>
      <c r="J782" s="21">
        <v>26.25</v>
      </c>
      <c r="K782" s="21">
        <v>69.84615384615384</v>
      </c>
      <c r="L782" s="52">
        <v>69.84615384615384</v>
      </c>
      <c r="M7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2" s="28"/>
    </row>
    <row r="783" spans="3:14" x14ac:dyDescent="0.25">
      <c r="C783" s="69" t="s">
        <v>7</v>
      </c>
      <c r="D783" s="21" t="s">
        <v>16</v>
      </c>
      <c r="E783" s="21">
        <v>2014</v>
      </c>
      <c r="F783" s="21">
        <v>4</v>
      </c>
      <c r="G783" s="21">
        <v>10</v>
      </c>
      <c r="H783" s="21">
        <v>77</v>
      </c>
      <c r="I783" s="21">
        <v>5</v>
      </c>
      <c r="J783" s="21">
        <v>12.5</v>
      </c>
      <c r="K783" s="21">
        <v>96.230769230769226</v>
      </c>
      <c r="L783" s="52">
        <v>96.230769230769226</v>
      </c>
      <c r="M7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3" s="28"/>
    </row>
    <row r="784" spans="3:14" x14ac:dyDescent="0.25">
      <c r="C784" s="69" t="s">
        <v>7</v>
      </c>
      <c r="D784" s="21" t="s">
        <v>18</v>
      </c>
      <c r="E784" s="21">
        <v>2014</v>
      </c>
      <c r="F784" s="21">
        <v>5</v>
      </c>
      <c r="G784" s="21">
        <v>21</v>
      </c>
      <c r="H784" s="21">
        <v>63</v>
      </c>
      <c r="I784" s="21">
        <v>6.25</v>
      </c>
      <c r="J784" s="21">
        <v>26.25</v>
      </c>
      <c r="K784" s="21">
        <v>78.641025641025635</v>
      </c>
      <c r="L784" s="52">
        <v>78.641025641025635</v>
      </c>
      <c r="M7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4" s="28"/>
    </row>
    <row r="785" spans="3:14" x14ac:dyDescent="0.25">
      <c r="C785" s="69" t="s">
        <v>7</v>
      </c>
      <c r="D785" s="21" t="s">
        <v>20</v>
      </c>
      <c r="E785" s="21">
        <v>2014</v>
      </c>
      <c r="F785" s="21">
        <v>11</v>
      </c>
      <c r="G785" s="21">
        <v>18</v>
      </c>
      <c r="H785" s="21">
        <v>64</v>
      </c>
      <c r="I785" s="21">
        <v>13.75</v>
      </c>
      <c r="J785" s="21">
        <v>22.5</v>
      </c>
      <c r="K785" s="21">
        <v>79.897435897435898</v>
      </c>
      <c r="L785" s="52">
        <v>79.897435897435898</v>
      </c>
      <c r="M7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5" s="28"/>
    </row>
    <row r="786" spans="3:14" x14ac:dyDescent="0.25">
      <c r="C786" s="69" t="s">
        <v>7</v>
      </c>
      <c r="D786" s="21" t="s">
        <v>21</v>
      </c>
      <c r="E786" s="21">
        <v>2014</v>
      </c>
      <c r="F786" s="21">
        <v>14</v>
      </c>
      <c r="G786" s="21">
        <v>22</v>
      </c>
      <c r="H786" s="21">
        <v>69</v>
      </c>
      <c r="I786" s="21">
        <v>17.5</v>
      </c>
      <c r="J786" s="21">
        <v>27.5</v>
      </c>
      <c r="K786" s="21">
        <v>86.179487179487182</v>
      </c>
      <c r="L786" s="52">
        <v>86.179487179487182</v>
      </c>
      <c r="M7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6" s="28"/>
    </row>
    <row r="787" spans="3:14" x14ac:dyDescent="0.25">
      <c r="C787" s="69" t="s">
        <v>7</v>
      </c>
      <c r="D787" s="21" t="s">
        <v>22</v>
      </c>
      <c r="E787" s="21">
        <v>2014</v>
      </c>
      <c r="F787" s="21">
        <v>0</v>
      </c>
      <c r="G787" s="21">
        <v>0</v>
      </c>
      <c r="H787" s="21">
        <v>0</v>
      </c>
      <c r="I787" s="21">
        <v>0</v>
      </c>
      <c r="J787" s="21">
        <v>0</v>
      </c>
      <c r="K787" s="21">
        <v>0</v>
      </c>
      <c r="L787" s="52">
        <v>0</v>
      </c>
      <c r="M7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787" s="28"/>
    </row>
    <row r="788" spans="3:14" x14ac:dyDescent="0.25">
      <c r="C788" s="69" t="s">
        <v>7</v>
      </c>
      <c r="D788" s="21" t="s">
        <v>23</v>
      </c>
      <c r="E788" s="21">
        <v>2014</v>
      </c>
      <c r="F788" s="21">
        <v>5</v>
      </c>
      <c r="G788" s="21">
        <v>24</v>
      </c>
      <c r="H788" s="21">
        <v>100</v>
      </c>
      <c r="I788" s="21">
        <v>6.25</v>
      </c>
      <c r="J788" s="21">
        <v>30</v>
      </c>
      <c r="K788" s="21">
        <v>120</v>
      </c>
      <c r="L788" s="52">
        <v>120</v>
      </c>
      <c r="M7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88" s="28"/>
    </row>
    <row r="789" spans="3:14" x14ac:dyDescent="0.25">
      <c r="C789" s="69" t="s">
        <v>7</v>
      </c>
      <c r="D789" s="21" t="s">
        <v>25</v>
      </c>
      <c r="E789" s="21">
        <v>2014</v>
      </c>
      <c r="F789" s="21">
        <v>13</v>
      </c>
      <c r="G789" s="21">
        <v>20</v>
      </c>
      <c r="H789" s="21">
        <v>64</v>
      </c>
      <c r="I789" s="21">
        <v>16.25</v>
      </c>
      <c r="J789" s="21">
        <v>25</v>
      </c>
      <c r="K789" s="21">
        <v>79.897435897435898</v>
      </c>
      <c r="L789" s="52">
        <v>79.897435897435898</v>
      </c>
      <c r="M7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89" s="28"/>
    </row>
    <row r="790" spans="3:14" x14ac:dyDescent="0.25">
      <c r="C790" s="69" t="s">
        <v>7</v>
      </c>
      <c r="D790" s="21" t="s">
        <v>28</v>
      </c>
      <c r="E790" s="21">
        <v>2014</v>
      </c>
      <c r="F790" s="21">
        <v>2</v>
      </c>
      <c r="G790" s="21">
        <v>5</v>
      </c>
      <c r="H790" s="21">
        <v>75</v>
      </c>
      <c r="I790" s="21">
        <v>2.5</v>
      </c>
      <c r="J790" s="21">
        <v>6.25</v>
      </c>
      <c r="K790" s="21">
        <v>93.717948717948715</v>
      </c>
      <c r="L790" s="52">
        <v>93.717948717948715</v>
      </c>
      <c r="M7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0" s="28"/>
    </row>
    <row r="791" spans="3:14" x14ac:dyDescent="0.25">
      <c r="C791" s="69" t="s">
        <v>29</v>
      </c>
      <c r="D791" s="21" t="s">
        <v>30</v>
      </c>
      <c r="E791" s="21">
        <v>2014</v>
      </c>
      <c r="F791" s="21">
        <v>2</v>
      </c>
      <c r="G791" s="21">
        <v>5</v>
      </c>
      <c r="H791" s="21">
        <v>64</v>
      </c>
      <c r="I791" s="21">
        <v>2.5</v>
      </c>
      <c r="J791" s="21">
        <v>6.25</v>
      </c>
      <c r="K791" s="21">
        <v>79.897435897435898</v>
      </c>
      <c r="L791" s="52">
        <v>79.897435897435898</v>
      </c>
      <c r="M7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1" s="28"/>
    </row>
    <row r="792" spans="3:14" x14ac:dyDescent="0.25">
      <c r="C792" s="69" t="s">
        <v>29</v>
      </c>
      <c r="D792" s="21" t="s">
        <v>31</v>
      </c>
      <c r="E792" s="21">
        <v>2014</v>
      </c>
      <c r="F792" s="21">
        <v>7</v>
      </c>
      <c r="G792" s="21">
        <v>13</v>
      </c>
      <c r="H792" s="21">
        <v>50</v>
      </c>
      <c r="I792" s="21">
        <v>8.75</v>
      </c>
      <c r="J792" s="21">
        <v>16.25</v>
      </c>
      <c r="K792" s="21">
        <v>62.307692307692307</v>
      </c>
      <c r="L792" s="52">
        <v>62.307692307692307</v>
      </c>
      <c r="M7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2" s="28"/>
    </row>
    <row r="793" spans="3:14" x14ac:dyDescent="0.25">
      <c r="C793" s="69" t="s">
        <v>32</v>
      </c>
      <c r="D793" s="21" t="s">
        <v>33</v>
      </c>
      <c r="E793" s="21">
        <v>2014</v>
      </c>
      <c r="F793" s="21">
        <v>6</v>
      </c>
      <c r="G793" s="21">
        <v>13</v>
      </c>
      <c r="H793" s="21">
        <v>70</v>
      </c>
      <c r="I793" s="21">
        <v>7.5</v>
      </c>
      <c r="J793" s="21">
        <v>16.25</v>
      </c>
      <c r="K793" s="21">
        <v>87.435897435897431</v>
      </c>
      <c r="L793" s="52">
        <v>87.435897435897431</v>
      </c>
      <c r="M7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3" s="28"/>
    </row>
    <row r="794" spans="3:14" x14ac:dyDescent="0.25">
      <c r="C794" s="69" t="s">
        <v>32</v>
      </c>
      <c r="D794" s="21" t="s">
        <v>34</v>
      </c>
      <c r="E794" s="21">
        <v>2014</v>
      </c>
      <c r="F794" s="21">
        <v>6</v>
      </c>
      <c r="G794" s="21">
        <v>14</v>
      </c>
      <c r="H794" s="21">
        <v>44</v>
      </c>
      <c r="I794" s="21">
        <v>7.5</v>
      </c>
      <c r="J794" s="21">
        <v>17.5</v>
      </c>
      <c r="K794" s="21">
        <v>54.769230769230766</v>
      </c>
      <c r="L794" s="52">
        <v>54.769230769230766</v>
      </c>
      <c r="M7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4" s="28"/>
    </row>
    <row r="795" spans="3:14" x14ac:dyDescent="0.25">
      <c r="C795" s="69" t="s">
        <v>32</v>
      </c>
      <c r="D795" s="21" t="s">
        <v>35</v>
      </c>
      <c r="E795" s="21">
        <v>2014</v>
      </c>
      <c r="F795" s="21">
        <v>7</v>
      </c>
      <c r="G795" s="21">
        <v>14</v>
      </c>
      <c r="H795" s="21">
        <v>63</v>
      </c>
      <c r="I795" s="21">
        <v>8.75</v>
      </c>
      <c r="J795" s="21">
        <v>17.5</v>
      </c>
      <c r="K795" s="21">
        <v>78.641025641025635</v>
      </c>
      <c r="L795" s="52">
        <v>78.641025641025635</v>
      </c>
      <c r="M7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5" s="28"/>
    </row>
    <row r="796" spans="3:14" x14ac:dyDescent="0.25">
      <c r="C796" s="69" t="s">
        <v>32</v>
      </c>
      <c r="D796" s="21" t="s">
        <v>36</v>
      </c>
      <c r="E796" s="21">
        <v>2014</v>
      </c>
      <c r="F796" s="21">
        <v>7</v>
      </c>
      <c r="G796" s="21">
        <v>14</v>
      </c>
      <c r="H796" s="21">
        <v>88</v>
      </c>
      <c r="I796" s="21">
        <v>8.75</v>
      </c>
      <c r="J796" s="21">
        <v>17.5</v>
      </c>
      <c r="K796" s="21">
        <v>108</v>
      </c>
      <c r="L796" s="52">
        <v>108</v>
      </c>
      <c r="M7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96" s="28"/>
    </row>
    <row r="797" spans="3:14" x14ac:dyDescent="0.25">
      <c r="C797" s="69" t="s">
        <v>32</v>
      </c>
      <c r="D797" s="21" t="s">
        <v>37</v>
      </c>
      <c r="E797" s="21">
        <v>2014</v>
      </c>
      <c r="F797" s="21">
        <v>6</v>
      </c>
      <c r="G797" s="21">
        <v>14</v>
      </c>
      <c r="H797" s="21">
        <v>66</v>
      </c>
      <c r="I797" s="21">
        <v>7.5</v>
      </c>
      <c r="J797" s="21">
        <v>17.5</v>
      </c>
      <c r="K797" s="21">
        <v>82.410256410256409</v>
      </c>
      <c r="L797" s="52">
        <v>82.410256410256409</v>
      </c>
      <c r="M7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7" s="28"/>
    </row>
    <row r="798" spans="3:14" x14ac:dyDescent="0.25">
      <c r="C798" s="69" t="s">
        <v>32</v>
      </c>
      <c r="D798" s="21" t="s">
        <v>39</v>
      </c>
      <c r="E798" s="21">
        <v>2014</v>
      </c>
      <c r="F798" s="21">
        <v>12</v>
      </c>
      <c r="G798" s="21">
        <v>24</v>
      </c>
      <c r="H798" s="21">
        <v>55</v>
      </c>
      <c r="I798" s="21">
        <v>15</v>
      </c>
      <c r="J798" s="21">
        <v>30</v>
      </c>
      <c r="K798" s="21">
        <v>68.589743589743591</v>
      </c>
      <c r="L798" s="52">
        <v>68.589743589743591</v>
      </c>
      <c r="M7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798" s="28"/>
    </row>
    <row r="799" spans="3:14" x14ac:dyDescent="0.25">
      <c r="C799" s="69" t="s">
        <v>32</v>
      </c>
      <c r="D799" s="21" t="s">
        <v>41</v>
      </c>
      <c r="E799" s="21">
        <v>2014</v>
      </c>
      <c r="F799" s="21">
        <v>7</v>
      </c>
      <c r="G799" s="21">
        <v>13</v>
      </c>
      <c r="H799" s="21">
        <v>100</v>
      </c>
      <c r="I799" s="21">
        <v>8.75</v>
      </c>
      <c r="J799" s="21">
        <v>16.25</v>
      </c>
      <c r="K799" s="21">
        <v>120</v>
      </c>
      <c r="L799" s="52">
        <v>120</v>
      </c>
      <c r="M7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799" s="28"/>
    </row>
    <row r="800" spans="3:14" x14ac:dyDescent="0.25">
      <c r="C800" s="69" t="s">
        <v>32</v>
      </c>
      <c r="D800" s="21" t="s">
        <v>42</v>
      </c>
      <c r="E800" s="21">
        <v>2014</v>
      </c>
      <c r="F800" s="21">
        <v>7</v>
      </c>
      <c r="G800" s="21">
        <v>15</v>
      </c>
      <c r="H800" s="21">
        <v>76</v>
      </c>
      <c r="I800" s="21">
        <v>8.75</v>
      </c>
      <c r="J800" s="21">
        <v>18.75</v>
      </c>
      <c r="K800" s="21">
        <v>94.974358974358978</v>
      </c>
      <c r="L800" s="52">
        <v>94.974358974358978</v>
      </c>
      <c r="M8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00" s="28"/>
    </row>
    <row r="801" spans="3:14" x14ac:dyDescent="0.25">
      <c r="C801" s="69" t="s">
        <v>32</v>
      </c>
      <c r="D801" s="21" t="s">
        <v>44</v>
      </c>
      <c r="E801" s="21">
        <v>2014</v>
      </c>
      <c r="F801" s="21">
        <v>6</v>
      </c>
      <c r="G801" s="21">
        <v>12</v>
      </c>
      <c r="H801" s="21">
        <v>90</v>
      </c>
      <c r="I801" s="21">
        <v>7.5</v>
      </c>
      <c r="J801" s="21">
        <v>15</v>
      </c>
      <c r="K801" s="21">
        <v>110</v>
      </c>
      <c r="L801" s="52">
        <v>110</v>
      </c>
      <c r="M8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01" s="28"/>
    </row>
    <row r="802" spans="3:14" x14ac:dyDescent="0.25">
      <c r="C802" s="69" t="s">
        <v>32</v>
      </c>
      <c r="D802" s="21" t="s">
        <v>46</v>
      </c>
      <c r="E802" s="21">
        <v>2014</v>
      </c>
      <c r="F802" s="21">
        <v>6</v>
      </c>
      <c r="G802" s="21">
        <v>14</v>
      </c>
      <c r="H802" s="21">
        <v>80</v>
      </c>
      <c r="I802" s="21">
        <v>7.5</v>
      </c>
      <c r="J802" s="21">
        <v>17.5</v>
      </c>
      <c r="K802" s="21">
        <v>100</v>
      </c>
      <c r="L802" s="52">
        <v>100</v>
      </c>
      <c r="M8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02" s="28"/>
    </row>
    <row r="803" spans="3:14" x14ac:dyDescent="0.25">
      <c r="C803" s="69" t="s">
        <v>32</v>
      </c>
      <c r="D803" s="21" t="s">
        <v>48</v>
      </c>
      <c r="E803" s="21">
        <v>2014</v>
      </c>
      <c r="F803" s="21">
        <v>7</v>
      </c>
      <c r="G803" s="21">
        <v>13</v>
      </c>
      <c r="H803" s="21">
        <v>71</v>
      </c>
      <c r="I803" s="21">
        <v>8.75</v>
      </c>
      <c r="J803" s="21">
        <v>16.25</v>
      </c>
      <c r="K803" s="21">
        <v>88.692307692307693</v>
      </c>
      <c r="L803" s="52">
        <v>88.692307692307693</v>
      </c>
      <c r="M8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03" s="28"/>
    </row>
    <row r="804" spans="3:14" x14ac:dyDescent="0.25">
      <c r="C804" s="69" t="s">
        <v>32</v>
      </c>
      <c r="D804" s="21" t="s">
        <v>50</v>
      </c>
      <c r="E804" s="21">
        <v>2014</v>
      </c>
      <c r="F804" s="21">
        <v>6</v>
      </c>
      <c r="G804" s="21">
        <v>13</v>
      </c>
      <c r="H804" s="21">
        <v>57</v>
      </c>
      <c r="I804" s="21">
        <v>7.5</v>
      </c>
      <c r="J804" s="21">
        <v>16.25</v>
      </c>
      <c r="K804" s="21">
        <v>71.102564102564102</v>
      </c>
      <c r="L804" s="52">
        <v>71.102564102564102</v>
      </c>
      <c r="M8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04" s="28"/>
    </row>
    <row r="805" spans="3:14" x14ac:dyDescent="0.25">
      <c r="C805" s="69" t="s">
        <v>32</v>
      </c>
      <c r="D805" s="21" t="s">
        <v>51</v>
      </c>
      <c r="E805" s="21">
        <v>2014</v>
      </c>
      <c r="F805" s="21">
        <v>0</v>
      </c>
      <c r="G805" s="21">
        <v>0</v>
      </c>
      <c r="H805" s="21">
        <v>0</v>
      </c>
      <c r="I805" s="21">
        <v>0</v>
      </c>
      <c r="J805" s="21">
        <v>0</v>
      </c>
      <c r="K805" s="21">
        <v>0</v>
      </c>
      <c r="L805" s="52">
        <v>0</v>
      </c>
      <c r="M8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05" s="28"/>
    </row>
    <row r="806" spans="3:14" x14ac:dyDescent="0.25">
      <c r="C806" s="69" t="s">
        <v>52</v>
      </c>
      <c r="D806" s="21" t="s">
        <v>53</v>
      </c>
      <c r="E806" s="21">
        <v>2014</v>
      </c>
      <c r="F806" s="21">
        <v>2</v>
      </c>
      <c r="G806" s="21">
        <v>21</v>
      </c>
      <c r="H806" s="21">
        <v>91</v>
      </c>
      <c r="I806" s="21">
        <v>2.5</v>
      </c>
      <c r="J806" s="21">
        <v>26.25</v>
      </c>
      <c r="K806" s="21">
        <v>111</v>
      </c>
      <c r="L806" s="52">
        <v>111</v>
      </c>
      <c r="M8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06" s="28"/>
    </row>
    <row r="807" spans="3:14" x14ac:dyDescent="0.25">
      <c r="C807" s="69" t="s">
        <v>55</v>
      </c>
      <c r="D807" s="21" t="s">
        <v>55</v>
      </c>
      <c r="E807" s="21">
        <v>2014</v>
      </c>
      <c r="F807" s="21">
        <v>9</v>
      </c>
      <c r="G807" s="21">
        <v>23</v>
      </c>
      <c r="H807" s="21">
        <v>108</v>
      </c>
      <c r="I807" s="21">
        <v>11.25</v>
      </c>
      <c r="J807" s="21">
        <v>28.75</v>
      </c>
      <c r="K807" s="21">
        <v>128</v>
      </c>
      <c r="L807" s="52">
        <v>128</v>
      </c>
      <c r="M8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07" s="28"/>
    </row>
    <row r="808" spans="3:14" x14ac:dyDescent="0.25">
      <c r="C808" s="69" t="s">
        <v>57</v>
      </c>
      <c r="D808" s="21" t="s">
        <v>58</v>
      </c>
      <c r="E808" s="21">
        <v>2014</v>
      </c>
      <c r="F808" s="21">
        <v>5</v>
      </c>
      <c r="G808" s="21">
        <v>21</v>
      </c>
      <c r="H808" s="21">
        <v>101</v>
      </c>
      <c r="I808" s="21">
        <v>6.25</v>
      </c>
      <c r="J808" s="21">
        <v>26.25</v>
      </c>
      <c r="K808" s="21">
        <v>121</v>
      </c>
      <c r="L808" s="52">
        <v>121</v>
      </c>
      <c r="M8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08" s="28"/>
    </row>
    <row r="809" spans="3:14" x14ac:dyDescent="0.25">
      <c r="C809" s="69" t="s">
        <v>57</v>
      </c>
      <c r="D809" s="21" t="s">
        <v>60</v>
      </c>
      <c r="E809" s="21">
        <v>2014</v>
      </c>
      <c r="F809" s="21">
        <v>13</v>
      </c>
      <c r="G809" s="21">
        <v>19</v>
      </c>
      <c r="H809" s="21">
        <v>72</v>
      </c>
      <c r="I809" s="21">
        <v>16.25</v>
      </c>
      <c r="J809" s="21">
        <v>23.75</v>
      </c>
      <c r="K809" s="21">
        <v>89.948717948717956</v>
      </c>
      <c r="L809" s="52">
        <v>89.948717948717956</v>
      </c>
      <c r="M8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09" s="28"/>
    </row>
    <row r="810" spans="3:14" x14ac:dyDescent="0.25">
      <c r="C810" s="69" t="s">
        <v>57</v>
      </c>
      <c r="D810" s="21" t="s">
        <v>62</v>
      </c>
      <c r="E810" s="21">
        <v>2014</v>
      </c>
      <c r="F810" s="21">
        <v>16</v>
      </c>
      <c r="G810" s="21">
        <v>41</v>
      </c>
      <c r="H810" s="21">
        <v>329</v>
      </c>
      <c r="I810" s="21">
        <v>20</v>
      </c>
      <c r="J810" s="21">
        <v>51</v>
      </c>
      <c r="K810" s="21">
        <v>340.93277310924373</v>
      </c>
      <c r="L810" s="52">
        <v>340.93277310924373</v>
      </c>
      <c r="M8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Very Poor</v>
      </c>
      <c r="N810" s="28"/>
    </row>
    <row r="811" spans="3:14" x14ac:dyDescent="0.25">
      <c r="C811" s="69" t="s">
        <v>57</v>
      </c>
      <c r="D811" s="21" t="s">
        <v>64</v>
      </c>
      <c r="E811" s="21">
        <v>2014</v>
      </c>
      <c r="F811" s="21">
        <v>0</v>
      </c>
      <c r="G811" s="21">
        <v>0</v>
      </c>
      <c r="H811" s="21">
        <v>0</v>
      </c>
      <c r="I811" s="21">
        <v>0</v>
      </c>
      <c r="J811" s="21">
        <v>0</v>
      </c>
      <c r="K811" s="21">
        <v>0</v>
      </c>
      <c r="L811" s="52">
        <v>0</v>
      </c>
      <c r="M8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11" s="28"/>
    </row>
    <row r="812" spans="3:14" x14ac:dyDescent="0.25">
      <c r="C812" s="69" t="s">
        <v>67</v>
      </c>
      <c r="D812" s="21" t="s">
        <v>69</v>
      </c>
      <c r="E812" s="21">
        <v>2014</v>
      </c>
      <c r="F812" s="21">
        <v>0</v>
      </c>
      <c r="G812" s="21">
        <v>0</v>
      </c>
      <c r="H812" s="21">
        <v>0</v>
      </c>
      <c r="I812" s="21">
        <v>0</v>
      </c>
      <c r="J812" s="21">
        <v>0</v>
      </c>
      <c r="K812" s="21">
        <v>0</v>
      </c>
      <c r="L812" s="52">
        <v>0</v>
      </c>
      <c r="M8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12" s="28"/>
    </row>
    <row r="813" spans="3:14" x14ac:dyDescent="0.25">
      <c r="C813" s="69" t="s">
        <v>70</v>
      </c>
      <c r="D813" s="21" t="s">
        <v>71</v>
      </c>
      <c r="E813" s="21">
        <v>2014</v>
      </c>
      <c r="F813" s="21">
        <v>5</v>
      </c>
      <c r="G813" s="21">
        <v>10</v>
      </c>
      <c r="H813" s="21">
        <v>63</v>
      </c>
      <c r="I813" s="21">
        <v>6.25</v>
      </c>
      <c r="J813" s="21">
        <v>12.5</v>
      </c>
      <c r="K813" s="21">
        <v>78.641025641025635</v>
      </c>
      <c r="L813" s="52">
        <v>78.641025641025635</v>
      </c>
      <c r="M8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3" s="28"/>
    </row>
    <row r="814" spans="3:14" x14ac:dyDescent="0.25">
      <c r="C814" s="69" t="s">
        <v>72</v>
      </c>
      <c r="D814" s="21" t="s">
        <v>72</v>
      </c>
      <c r="E814" s="21">
        <v>2014</v>
      </c>
      <c r="F814" s="21">
        <v>5</v>
      </c>
      <c r="G814" s="21">
        <v>10</v>
      </c>
      <c r="H814" s="21">
        <v>52</v>
      </c>
      <c r="I814" s="21">
        <v>6.25</v>
      </c>
      <c r="J814" s="21">
        <v>12.5</v>
      </c>
      <c r="K814" s="21">
        <v>64.820512820512818</v>
      </c>
      <c r="L814" s="52">
        <v>64.820512820512818</v>
      </c>
      <c r="M8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4" s="28"/>
    </row>
    <row r="815" spans="3:14" x14ac:dyDescent="0.25">
      <c r="C815" s="69" t="s">
        <v>75</v>
      </c>
      <c r="D815" s="21" t="s">
        <v>76</v>
      </c>
      <c r="E815" s="21">
        <v>2014</v>
      </c>
      <c r="F815" s="21">
        <v>5</v>
      </c>
      <c r="G815" s="21">
        <v>10</v>
      </c>
      <c r="H815" s="21">
        <v>50</v>
      </c>
      <c r="I815" s="21">
        <v>6.25</v>
      </c>
      <c r="J815" s="21">
        <v>12.5</v>
      </c>
      <c r="K815" s="21">
        <v>62.307692307692307</v>
      </c>
      <c r="L815" s="52">
        <v>62.307692307692307</v>
      </c>
      <c r="M8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5" s="28"/>
    </row>
    <row r="816" spans="3:14" x14ac:dyDescent="0.25">
      <c r="C816" s="69" t="s">
        <v>75</v>
      </c>
      <c r="D816" s="21" t="s">
        <v>78</v>
      </c>
      <c r="E816" s="21">
        <v>2014</v>
      </c>
      <c r="F816" s="21">
        <v>5</v>
      </c>
      <c r="G816" s="21">
        <v>10</v>
      </c>
      <c r="H816" s="21">
        <v>52</v>
      </c>
      <c r="I816" s="21">
        <v>6.25</v>
      </c>
      <c r="J816" s="21">
        <v>12.5</v>
      </c>
      <c r="K816" s="21">
        <v>64.820512820512818</v>
      </c>
      <c r="L816" s="52">
        <v>64.820512820512818</v>
      </c>
      <c r="M8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6" s="28"/>
    </row>
    <row r="817" spans="3:14" x14ac:dyDescent="0.25">
      <c r="C817" s="69" t="s">
        <v>75</v>
      </c>
      <c r="D817" s="21" t="s">
        <v>79</v>
      </c>
      <c r="E817" s="21">
        <v>2014</v>
      </c>
      <c r="F817" s="21">
        <v>4</v>
      </c>
      <c r="G817" s="21">
        <v>9</v>
      </c>
      <c r="H817" s="21">
        <v>60</v>
      </c>
      <c r="I817" s="21">
        <v>5</v>
      </c>
      <c r="J817" s="21">
        <v>11.25</v>
      </c>
      <c r="K817" s="21">
        <v>74.871794871794876</v>
      </c>
      <c r="L817" s="52">
        <v>74.871794871794876</v>
      </c>
      <c r="M8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7" s="28"/>
    </row>
    <row r="818" spans="3:14" x14ac:dyDescent="0.25">
      <c r="C818" s="69" t="s">
        <v>75</v>
      </c>
      <c r="D818" s="21" t="s">
        <v>81</v>
      </c>
      <c r="E818" s="21">
        <v>2014</v>
      </c>
      <c r="F818" s="21">
        <v>0</v>
      </c>
      <c r="G818" s="21">
        <v>0</v>
      </c>
      <c r="H818" s="21">
        <v>0</v>
      </c>
      <c r="I818" s="21">
        <v>0</v>
      </c>
      <c r="J818" s="21">
        <v>0</v>
      </c>
      <c r="K818" s="21">
        <v>0</v>
      </c>
      <c r="L818" s="52">
        <v>0</v>
      </c>
      <c r="M8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18" s="28"/>
    </row>
    <row r="819" spans="3:14" x14ac:dyDescent="0.25">
      <c r="C819" s="69" t="s">
        <v>75</v>
      </c>
      <c r="D819" s="21" t="s">
        <v>83</v>
      </c>
      <c r="E819" s="21">
        <v>2014</v>
      </c>
      <c r="F819" s="21">
        <v>5</v>
      </c>
      <c r="G819" s="21">
        <v>10</v>
      </c>
      <c r="H819" s="21">
        <v>50</v>
      </c>
      <c r="I819" s="21">
        <v>6.25</v>
      </c>
      <c r="J819" s="21">
        <v>12.5</v>
      </c>
      <c r="K819" s="21">
        <v>62.307692307692307</v>
      </c>
      <c r="L819" s="52">
        <v>62.307692307692307</v>
      </c>
      <c r="M8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19" s="28"/>
    </row>
    <row r="820" spans="3:14" x14ac:dyDescent="0.25">
      <c r="C820" s="69" t="s">
        <v>75</v>
      </c>
      <c r="D820" s="21" t="s">
        <v>84</v>
      </c>
      <c r="E820" s="21">
        <v>2014</v>
      </c>
      <c r="F820" s="21">
        <v>5</v>
      </c>
      <c r="G820" s="21">
        <v>10</v>
      </c>
      <c r="H820" s="21">
        <v>65</v>
      </c>
      <c r="I820" s="21">
        <v>6.25</v>
      </c>
      <c r="J820" s="21">
        <v>12.5</v>
      </c>
      <c r="K820" s="21">
        <v>81.15384615384616</v>
      </c>
      <c r="L820" s="52">
        <v>81.15384615384616</v>
      </c>
      <c r="M8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0" s="28"/>
    </row>
    <row r="821" spans="3:14" x14ac:dyDescent="0.25">
      <c r="C821" s="69" t="s">
        <v>75</v>
      </c>
      <c r="D821" s="21" t="s">
        <v>86</v>
      </c>
      <c r="E821" s="21">
        <v>2014</v>
      </c>
      <c r="F821" s="21">
        <v>9</v>
      </c>
      <c r="G821" s="21">
        <v>11</v>
      </c>
      <c r="H821" s="21">
        <v>59</v>
      </c>
      <c r="I821" s="21">
        <v>11.25</v>
      </c>
      <c r="J821" s="21">
        <v>13.75</v>
      </c>
      <c r="K821" s="21">
        <v>73.615384615384613</v>
      </c>
      <c r="L821" s="52">
        <v>73.615384615384613</v>
      </c>
      <c r="M8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1" s="28"/>
    </row>
    <row r="822" spans="3:14" x14ac:dyDescent="0.25">
      <c r="C822" s="69" t="s">
        <v>75</v>
      </c>
      <c r="D822" s="21" t="s">
        <v>88</v>
      </c>
      <c r="E822" s="21">
        <v>2014</v>
      </c>
      <c r="F822" s="21">
        <v>5</v>
      </c>
      <c r="G822" s="21">
        <v>10</v>
      </c>
      <c r="H822" s="21">
        <v>58</v>
      </c>
      <c r="I822" s="21">
        <v>6.25</v>
      </c>
      <c r="J822" s="21">
        <v>12.5</v>
      </c>
      <c r="K822" s="21">
        <v>72.358974358974365</v>
      </c>
      <c r="L822" s="52">
        <v>72.358974358974365</v>
      </c>
      <c r="M8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2" s="28"/>
    </row>
    <row r="823" spans="3:14" x14ac:dyDescent="0.25">
      <c r="C823" s="69" t="s">
        <v>75</v>
      </c>
      <c r="D823" s="21" t="s">
        <v>89</v>
      </c>
      <c r="E823" s="21">
        <v>2014</v>
      </c>
      <c r="F823" s="21">
        <v>3</v>
      </c>
      <c r="G823" s="21">
        <v>7</v>
      </c>
      <c r="H823" s="21">
        <v>70</v>
      </c>
      <c r="I823" s="21">
        <v>3.75</v>
      </c>
      <c r="J823" s="21">
        <v>8.75</v>
      </c>
      <c r="K823" s="21">
        <v>87.435897435897431</v>
      </c>
      <c r="L823" s="52">
        <v>87.435897435897431</v>
      </c>
      <c r="M8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3" s="28"/>
    </row>
    <row r="824" spans="3:14" x14ac:dyDescent="0.25">
      <c r="C824" s="69" t="s">
        <v>75</v>
      </c>
      <c r="D824" s="21" t="s">
        <v>90</v>
      </c>
      <c r="E824" s="21">
        <v>2014</v>
      </c>
      <c r="F824" s="21">
        <v>3</v>
      </c>
      <c r="G824" s="21">
        <v>7</v>
      </c>
      <c r="H824" s="21">
        <v>51</v>
      </c>
      <c r="I824" s="21">
        <v>3.75</v>
      </c>
      <c r="J824" s="21">
        <v>8.75</v>
      </c>
      <c r="K824" s="21">
        <v>63.564102564102562</v>
      </c>
      <c r="L824" s="52">
        <v>63.564102564102562</v>
      </c>
      <c r="M8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4" s="28"/>
    </row>
    <row r="825" spans="3:14" x14ac:dyDescent="0.25">
      <c r="C825" s="69" t="s">
        <v>75</v>
      </c>
      <c r="D825" s="21" t="s">
        <v>91</v>
      </c>
      <c r="E825" s="21">
        <v>2014</v>
      </c>
      <c r="F825" s="21">
        <v>5</v>
      </c>
      <c r="G825" s="21">
        <v>10</v>
      </c>
      <c r="H825" s="21">
        <v>54</v>
      </c>
      <c r="I825" s="21">
        <v>6.25</v>
      </c>
      <c r="J825" s="21">
        <v>12.5</v>
      </c>
      <c r="K825" s="21">
        <v>67.333333333333329</v>
      </c>
      <c r="L825" s="52">
        <v>67.333333333333329</v>
      </c>
      <c r="M8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5" s="28"/>
    </row>
    <row r="826" spans="3:14" x14ac:dyDescent="0.25">
      <c r="C826" s="69" t="s">
        <v>75</v>
      </c>
      <c r="D826" s="21" t="s">
        <v>93</v>
      </c>
      <c r="E826" s="21">
        <v>2014</v>
      </c>
      <c r="F826" s="21">
        <v>5</v>
      </c>
      <c r="G826" s="21">
        <v>10</v>
      </c>
      <c r="H826" s="21">
        <v>49</v>
      </c>
      <c r="I826" s="21">
        <v>6.25</v>
      </c>
      <c r="J826" s="21">
        <v>12.5</v>
      </c>
      <c r="K826" s="21">
        <v>61.051282051282051</v>
      </c>
      <c r="L826" s="52">
        <v>61.051282051282051</v>
      </c>
      <c r="M8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6" s="28"/>
    </row>
    <row r="827" spans="3:14" x14ac:dyDescent="0.25">
      <c r="C827" s="69" t="s">
        <v>75</v>
      </c>
      <c r="D827" s="21" t="s">
        <v>94</v>
      </c>
      <c r="E827" s="21">
        <v>2014</v>
      </c>
      <c r="F827" s="21">
        <v>5</v>
      </c>
      <c r="G827" s="21">
        <v>10</v>
      </c>
      <c r="H827" s="21">
        <v>53</v>
      </c>
      <c r="I827" s="21">
        <v>6.25</v>
      </c>
      <c r="J827" s="21">
        <v>12.5</v>
      </c>
      <c r="K827" s="21">
        <v>66.07692307692308</v>
      </c>
      <c r="L827" s="52">
        <v>66.07692307692308</v>
      </c>
      <c r="M8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7" s="28"/>
    </row>
    <row r="828" spans="3:14" x14ac:dyDescent="0.25">
      <c r="C828" s="69" t="s">
        <v>75</v>
      </c>
      <c r="D828" s="21" t="s">
        <v>95</v>
      </c>
      <c r="E828" s="21">
        <v>2014</v>
      </c>
      <c r="F828" s="21">
        <v>5</v>
      </c>
      <c r="G828" s="21">
        <v>10</v>
      </c>
      <c r="H828" s="21">
        <v>55</v>
      </c>
      <c r="I828" s="21">
        <v>6.25</v>
      </c>
      <c r="J828" s="21">
        <v>12.5</v>
      </c>
      <c r="K828" s="21">
        <v>68.589743589743591</v>
      </c>
      <c r="L828" s="52">
        <v>68.589743589743591</v>
      </c>
      <c r="M8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8" s="28"/>
    </row>
    <row r="829" spans="3:14" x14ac:dyDescent="0.25">
      <c r="C829" s="69" t="s">
        <v>75</v>
      </c>
      <c r="D829" s="21" t="s">
        <v>96</v>
      </c>
      <c r="E829" s="21">
        <v>2014</v>
      </c>
      <c r="F829" s="21">
        <v>3</v>
      </c>
      <c r="G829" s="21">
        <v>8</v>
      </c>
      <c r="H829" s="21">
        <v>52</v>
      </c>
      <c r="I829" s="21">
        <v>3.75</v>
      </c>
      <c r="J829" s="21">
        <v>10</v>
      </c>
      <c r="K829" s="21">
        <v>64.820512820512818</v>
      </c>
      <c r="L829" s="52">
        <v>64.820512820512818</v>
      </c>
      <c r="M8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29" s="28"/>
    </row>
    <row r="830" spans="3:14" x14ac:dyDescent="0.25">
      <c r="C830" s="69" t="s">
        <v>75</v>
      </c>
      <c r="D830" s="21" t="s">
        <v>97</v>
      </c>
      <c r="E830" s="21">
        <v>2014</v>
      </c>
      <c r="F830" s="21">
        <v>13</v>
      </c>
      <c r="G830" s="21">
        <v>20</v>
      </c>
      <c r="H830" s="21">
        <v>84</v>
      </c>
      <c r="I830" s="21">
        <v>16.25</v>
      </c>
      <c r="J830" s="21">
        <v>25</v>
      </c>
      <c r="K830" s="21">
        <v>104</v>
      </c>
      <c r="L830" s="52">
        <v>104</v>
      </c>
      <c r="M8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0" s="28"/>
    </row>
    <row r="831" spans="3:14" x14ac:dyDescent="0.25">
      <c r="C831" s="69" t="s">
        <v>75</v>
      </c>
      <c r="D831" s="21" t="s">
        <v>99</v>
      </c>
      <c r="E831" s="21">
        <v>2014</v>
      </c>
      <c r="F831" s="21">
        <v>15</v>
      </c>
      <c r="G831" s="21">
        <v>21</v>
      </c>
      <c r="H831" s="21">
        <v>89</v>
      </c>
      <c r="I831" s="21">
        <v>18.75</v>
      </c>
      <c r="J831" s="21">
        <v>26.25</v>
      </c>
      <c r="K831" s="21">
        <v>109</v>
      </c>
      <c r="L831" s="52">
        <v>109</v>
      </c>
      <c r="M8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1" s="28"/>
    </row>
    <row r="832" spans="3:14" x14ac:dyDescent="0.25">
      <c r="C832" s="69" t="s">
        <v>100</v>
      </c>
      <c r="D832" s="21" t="s">
        <v>101</v>
      </c>
      <c r="E832" s="21">
        <v>2014</v>
      </c>
      <c r="F832" s="21">
        <v>15</v>
      </c>
      <c r="G832" s="21">
        <v>21</v>
      </c>
      <c r="H832" s="21">
        <v>85</v>
      </c>
      <c r="I832" s="21">
        <v>18.75</v>
      </c>
      <c r="J832" s="21">
        <v>26.25</v>
      </c>
      <c r="K832" s="21">
        <v>105</v>
      </c>
      <c r="L832" s="52">
        <v>105</v>
      </c>
      <c r="M8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2" s="28"/>
    </row>
    <row r="833" spans="3:14" x14ac:dyDescent="0.25">
      <c r="C833" s="69" t="s">
        <v>100</v>
      </c>
      <c r="D833" s="21" t="s">
        <v>102</v>
      </c>
      <c r="E833" s="21">
        <v>2014</v>
      </c>
      <c r="F833" s="21">
        <v>13</v>
      </c>
      <c r="G833" s="21">
        <v>19</v>
      </c>
      <c r="H833" s="21">
        <v>82</v>
      </c>
      <c r="I833" s="21">
        <v>16.25</v>
      </c>
      <c r="J833" s="21">
        <v>23.75</v>
      </c>
      <c r="K833" s="21">
        <v>102</v>
      </c>
      <c r="L833" s="52">
        <v>102</v>
      </c>
      <c r="M8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3" s="28"/>
    </row>
    <row r="834" spans="3:14" x14ac:dyDescent="0.25">
      <c r="C834" s="69" t="s">
        <v>100</v>
      </c>
      <c r="D834" s="21" t="s">
        <v>104</v>
      </c>
      <c r="E834" s="21">
        <v>2014</v>
      </c>
      <c r="F834" s="21">
        <v>15</v>
      </c>
      <c r="G834" s="21">
        <v>20</v>
      </c>
      <c r="H834" s="21">
        <v>89</v>
      </c>
      <c r="I834" s="21">
        <v>18.75</v>
      </c>
      <c r="J834" s="21">
        <v>25</v>
      </c>
      <c r="K834" s="21">
        <v>109</v>
      </c>
      <c r="L834" s="52">
        <v>109</v>
      </c>
      <c r="M8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4" s="28"/>
    </row>
    <row r="835" spans="3:14" x14ac:dyDescent="0.25">
      <c r="C835" s="69" t="s">
        <v>100</v>
      </c>
      <c r="D835" s="21" t="s">
        <v>106</v>
      </c>
      <c r="E835" s="21">
        <v>2014</v>
      </c>
      <c r="F835" s="21">
        <v>15</v>
      </c>
      <c r="G835" s="21">
        <v>21</v>
      </c>
      <c r="H835" s="21">
        <v>87</v>
      </c>
      <c r="I835" s="21">
        <v>18.75</v>
      </c>
      <c r="J835" s="21">
        <v>26.25</v>
      </c>
      <c r="K835" s="21">
        <v>107</v>
      </c>
      <c r="L835" s="52">
        <v>107</v>
      </c>
      <c r="M8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5" s="28"/>
    </row>
    <row r="836" spans="3:14" x14ac:dyDescent="0.25">
      <c r="C836" s="69" t="s">
        <v>100</v>
      </c>
      <c r="D836" s="21" t="s">
        <v>108</v>
      </c>
      <c r="E836" s="21">
        <v>2014</v>
      </c>
      <c r="F836" s="21">
        <v>14</v>
      </c>
      <c r="G836" s="21">
        <v>20</v>
      </c>
      <c r="H836" s="21">
        <v>93</v>
      </c>
      <c r="I836" s="21">
        <v>17.5</v>
      </c>
      <c r="J836" s="21">
        <v>25</v>
      </c>
      <c r="K836" s="21">
        <v>113</v>
      </c>
      <c r="L836" s="52">
        <v>113</v>
      </c>
      <c r="M8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36" s="28"/>
    </row>
    <row r="837" spans="3:14" x14ac:dyDescent="0.25">
      <c r="C837" s="69" t="s">
        <v>100</v>
      </c>
      <c r="D837" s="21" t="s">
        <v>109</v>
      </c>
      <c r="E837" s="21">
        <v>2014</v>
      </c>
      <c r="F837" s="21">
        <v>14</v>
      </c>
      <c r="G837" s="21">
        <v>26</v>
      </c>
      <c r="H837" s="21">
        <v>199</v>
      </c>
      <c r="I837" s="21">
        <v>17.5</v>
      </c>
      <c r="J837" s="21">
        <v>32.5</v>
      </c>
      <c r="K837" s="21">
        <v>219</v>
      </c>
      <c r="L837" s="52">
        <v>219</v>
      </c>
      <c r="M8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37" s="28"/>
    </row>
    <row r="838" spans="3:14" x14ac:dyDescent="0.25">
      <c r="C838" s="69" t="s">
        <v>100</v>
      </c>
      <c r="D838" s="21" t="s">
        <v>111</v>
      </c>
      <c r="E838" s="21">
        <v>2014</v>
      </c>
      <c r="F838" s="21">
        <v>0</v>
      </c>
      <c r="G838" s="21">
        <v>0</v>
      </c>
      <c r="H838" s="21">
        <v>0</v>
      </c>
      <c r="I838" s="21">
        <v>0</v>
      </c>
      <c r="J838" s="21">
        <v>0</v>
      </c>
      <c r="K838" s="21">
        <v>0</v>
      </c>
      <c r="L838" s="52">
        <v>0</v>
      </c>
      <c r="M8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38" s="28"/>
    </row>
    <row r="839" spans="3:14" x14ac:dyDescent="0.25">
      <c r="C839" s="69" t="s">
        <v>112</v>
      </c>
      <c r="D839" s="21" t="s">
        <v>113</v>
      </c>
      <c r="E839" s="21">
        <v>2014</v>
      </c>
      <c r="F839" s="21">
        <v>11</v>
      </c>
      <c r="G839" s="21">
        <v>19</v>
      </c>
      <c r="H839" s="21">
        <v>68</v>
      </c>
      <c r="I839" s="21">
        <v>13.75</v>
      </c>
      <c r="J839" s="21">
        <v>23.75</v>
      </c>
      <c r="K839" s="21">
        <v>84.92307692307692</v>
      </c>
      <c r="L839" s="52">
        <v>84.92307692307692</v>
      </c>
      <c r="M8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39" s="28"/>
    </row>
    <row r="840" spans="3:14" x14ac:dyDescent="0.25">
      <c r="C840" s="69" t="s">
        <v>112</v>
      </c>
      <c r="D840" s="21" t="s">
        <v>116</v>
      </c>
      <c r="E840" s="21">
        <v>2014</v>
      </c>
      <c r="F840" s="21">
        <v>1</v>
      </c>
      <c r="G840" s="21">
        <v>24</v>
      </c>
      <c r="H840" s="21">
        <v>109</v>
      </c>
      <c r="I840" s="21">
        <v>1.25</v>
      </c>
      <c r="J840" s="21">
        <v>30</v>
      </c>
      <c r="K840" s="21">
        <v>129</v>
      </c>
      <c r="L840" s="52">
        <v>129</v>
      </c>
      <c r="M8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0" s="28"/>
    </row>
    <row r="841" spans="3:14" x14ac:dyDescent="0.25">
      <c r="C841" s="69" t="s">
        <v>112</v>
      </c>
      <c r="D841" s="21" t="s">
        <v>118</v>
      </c>
      <c r="E841" s="21">
        <v>2014</v>
      </c>
      <c r="F841" s="21">
        <v>2</v>
      </c>
      <c r="G841" s="21">
        <v>11</v>
      </c>
      <c r="H841" s="21">
        <v>97</v>
      </c>
      <c r="I841" s="21">
        <v>2.5</v>
      </c>
      <c r="J841" s="21">
        <v>13.75</v>
      </c>
      <c r="K841" s="21">
        <v>117</v>
      </c>
      <c r="L841" s="52">
        <v>117</v>
      </c>
      <c r="M8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1" s="28"/>
    </row>
    <row r="842" spans="3:14" x14ac:dyDescent="0.25">
      <c r="C842" s="69" t="s">
        <v>119</v>
      </c>
      <c r="D842" s="21" t="s">
        <v>120</v>
      </c>
      <c r="E842" s="21">
        <v>2014</v>
      </c>
      <c r="F842" s="21">
        <v>2</v>
      </c>
      <c r="G842" s="21">
        <v>11</v>
      </c>
      <c r="H842" s="21">
        <v>32</v>
      </c>
      <c r="I842" s="21">
        <v>2.5</v>
      </c>
      <c r="J842" s="21">
        <v>13.75</v>
      </c>
      <c r="K842" s="21">
        <v>40</v>
      </c>
      <c r="L842" s="52">
        <v>40</v>
      </c>
      <c r="M8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42" s="28"/>
    </row>
    <row r="843" spans="3:14" x14ac:dyDescent="0.25">
      <c r="C843" s="69" t="s">
        <v>119</v>
      </c>
      <c r="D843" s="21" t="s">
        <v>121</v>
      </c>
      <c r="E843" s="21">
        <v>2014</v>
      </c>
      <c r="F843" s="21">
        <v>3</v>
      </c>
      <c r="G843" s="21">
        <v>15</v>
      </c>
      <c r="H843" s="21">
        <v>138</v>
      </c>
      <c r="I843" s="21">
        <v>3.75</v>
      </c>
      <c r="J843" s="21">
        <v>18.75</v>
      </c>
      <c r="K843" s="21">
        <v>158</v>
      </c>
      <c r="L843" s="52">
        <v>158</v>
      </c>
      <c r="M8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3" s="28"/>
    </row>
    <row r="844" spans="3:14" x14ac:dyDescent="0.25">
      <c r="C844" s="69" t="s">
        <v>119</v>
      </c>
      <c r="D844" s="21" t="s">
        <v>123</v>
      </c>
      <c r="E844" s="21">
        <v>2014</v>
      </c>
      <c r="F844" s="21">
        <v>2</v>
      </c>
      <c r="G844" s="21">
        <v>11</v>
      </c>
      <c r="H844" s="21">
        <v>40</v>
      </c>
      <c r="I844" s="21">
        <v>2.5</v>
      </c>
      <c r="J844" s="21">
        <v>13.75</v>
      </c>
      <c r="K844" s="21">
        <v>50</v>
      </c>
      <c r="L844" s="52">
        <v>50</v>
      </c>
      <c r="M8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44" s="28"/>
    </row>
    <row r="845" spans="3:14" x14ac:dyDescent="0.25">
      <c r="C845" s="69" t="s">
        <v>119</v>
      </c>
      <c r="D845" s="21" t="s">
        <v>124</v>
      </c>
      <c r="E845" s="21">
        <v>2014</v>
      </c>
      <c r="F845" s="21">
        <v>2</v>
      </c>
      <c r="G845" s="21">
        <v>30</v>
      </c>
      <c r="H845" s="21">
        <v>109</v>
      </c>
      <c r="I845" s="21">
        <v>2.5</v>
      </c>
      <c r="J845" s="21">
        <v>37.5</v>
      </c>
      <c r="K845" s="21">
        <v>129</v>
      </c>
      <c r="L845" s="52">
        <v>129</v>
      </c>
      <c r="M8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5" s="28"/>
    </row>
    <row r="846" spans="3:14" x14ac:dyDescent="0.25">
      <c r="C846" s="69" t="s">
        <v>119</v>
      </c>
      <c r="D846" s="21" t="s">
        <v>126</v>
      </c>
      <c r="E846" s="21">
        <v>2014</v>
      </c>
      <c r="F846" s="21">
        <v>3</v>
      </c>
      <c r="G846" s="21">
        <v>14</v>
      </c>
      <c r="H846" s="21">
        <v>128</v>
      </c>
      <c r="I846" s="21">
        <v>3.75</v>
      </c>
      <c r="J846" s="21">
        <v>17.5</v>
      </c>
      <c r="K846" s="21">
        <v>148</v>
      </c>
      <c r="L846" s="52">
        <v>148</v>
      </c>
      <c r="M8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6" s="28"/>
    </row>
    <row r="847" spans="3:14" x14ac:dyDescent="0.25">
      <c r="C847" s="69" t="s">
        <v>119</v>
      </c>
      <c r="D847" s="21" t="s">
        <v>128</v>
      </c>
      <c r="E847" s="21">
        <v>2014</v>
      </c>
      <c r="F847" s="21">
        <v>2</v>
      </c>
      <c r="G847" s="21">
        <v>13</v>
      </c>
      <c r="H847" s="21">
        <v>66</v>
      </c>
      <c r="I847" s="21">
        <v>2.5</v>
      </c>
      <c r="J847" s="21">
        <v>16.25</v>
      </c>
      <c r="K847" s="21">
        <v>82.410256410256409</v>
      </c>
      <c r="L847" s="52">
        <v>82.410256410256409</v>
      </c>
      <c r="M8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47" s="28"/>
    </row>
    <row r="848" spans="3:14" x14ac:dyDescent="0.25">
      <c r="C848" s="69" t="s">
        <v>119</v>
      </c>
      <c r="D848" s="21" t="s">
        <v>130</v>
      </c>
      <c r="E848" s="21">
        <v>2014</v>
      </c>
      <c r="F848" s="21">
        <v>2</v>
      </c>
      <c r="G848" s="21">
        <v>11</v>
      </c>
      <c r="H848" s="21">
        <v>48</v>
      </c>
      <c r="I848" s="21">
        <v>2.5</v>
      </c>
      <c r="J848" s="21">
        <v>13.75</v>
      </c>
      <c r="K848" s="21">
        <v>59.794871794871796</v>
      </c>
      <c r="L848" s="52">
        <v>59.794871794871796</v>
      </c>
      <c r="M8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48" s="28"/>
    </row>
    <row r="849" spans="3:14" x14ac:dyDescent="0.25">
      <c r="C849" s="69" t="s">
        <v>119</v>
      </c>
      <c r="D849" s="21" t="s">
        <v>131</v>
      </c>
      <c r="E849" s="21">
        <v>2014</v>
      </c>
      <c r="F849" s="21">
        <v>2</v>
      </c>
      <c r="G849" s="21">
        <v>12</v>
      </c>
      <c r="H849" s="21">
        <v>87</v>
      </c>
      <c r="I849" s="21">
        <v>2.5</v>
      </c>
      <c r="J849" s="21">
        <v>15</v>
      </c>
      <c r="K849" s="21">
        <v>107</v>
      </c>
      <c r="L849" s="52">
        <v>107</v>
      </c>
      <c r="M8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49" s="28"/>
    </row>
    <row r="850" spans="3:14" x14ac:dyDescent="0.25">
      <c r="C850" s="69" t="s">
        <v>119</v>
      </c>
      <c r="D850" s="21" t="s">
        <v>132</v>
      </c>
      <c r="E850" s="21">
        <v>2014</v>
      </c>
      <c r="F850" s="21">
        <v>2</v>
      </c>
      <c r="G850" s="21">
        <v>6</v>
      </c>
      <c r="H850" s="21">
        <v>77</v>
      </c>
      <c r="I850" s="21">
        <v>2.5</v>
      </c>
      <c r="J850" s="21">
        <v>7.5</v>
      </c>
      <c r="K850" s="21">
        <v>96.230769230769226</v>
      </c>
      <c r="L850" s="52">
        <v>96.230769230769226</v>
      </c>
      <c r="M8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50" s="28"/>
    </row>
    <row r="851" spans="3:14" x14ac:dyDescent="0.25">
      <c r="C851" s="69" t="s">
        <v>119</v>
      </c>
      <c r="D851" s="21" t="s">
        <v>133</v>
      </c>
      <c r="E851" s="21">
        <v>2014</v>
      </c>
      <c r="F851" s="21">
        <v>5</v>
      </c>
      <c r="G851" s="21">
        <v>13</v>
      </c>
      <c r="H851" s="21">
        <v>123</v>
      </c>
      <c r="I851" s="21">
        <v>6.25</v>
      </c>
      <c r="J851" s="21">
        <v>16.25</v>
      </c>
      <c r="K851" s="21">
        <v>143</v>
      </c>
      <c r="L851" s="52">
        <v>143</v>
      </c>
      <c r="M8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51" s="28"/>
    </row>
    <row r="852" spans="3:14" x14ac:dyDescent="0.25">
      <c r="C852" s="69" t="s">
        <v>119</v>
      </c>
      <c r="D852" s="21" t="s">
        <v>135</v>
      </c>
      <c r="E852" s="21">
        <v>2014</v>
      </c>
      <c r="F852" s="21">
        <v>14</v>
      </c>
      <c r="G852" s="21">
        <v>36</v>
      </c>
      <c r="H852" s="21">
        <v>166</v>
      </c>
      <c r="I852" s="21">
        <v>17.5</v>
      </c>
      <c r="J852" s="21">
        <v>45</v>
      </c>
      <c r="K852" s="21">
        <v>186</v>
      </c>
      <c r="L852" s="52">
        <v>186</v>
      </c>
      <c r="M8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52" s="28"/>
    </row>
    <row r="853" spans="3:14" x14ac:dyDescent="0.25">
      <c r="C853" s="69" t="s">
        <v>136</v>
      </c>
      <c r="D853" s="21" t="s">
        <v>137</v>
      </c>
      <c r="E853" s="21">
        <v>2014</v>
      </c>
      <c r="F853" s="21">
        <v>0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52">
        <v>0</v>
      </c>
      <c r="M8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53" s="28"/>
    </row>
    <row r="854" spans="3:14" x14ac:dyDescent="0.25">
      <c r="C854" s="69" t="s">
        <v>139</v>
      </c>
      <c r="D854" s="21" t="s">
        <v>140</v>
      </c>
      <c r="E854" s="21">
        <v>2014</v>
      </c>
      <c r="F854" s="21">
        <v>14</v>
      </c>
      <c r="G854" s="21">
        <v>37</v>
      </c>
      <c r="H854" s="21">
        <v>237</v>
      </c>
      <c r="I854" s="21">
        <v>17.5</v>
      </c>
      <c r="J854" s="21">
        <v>46.25</v>
      </c>
      <c r="K854" s="21">
        <v>257</v>
      </c>
      <c r="L854" s="52">
        <v>257</v>
      </c>
      <c r="M8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54" s="28"/>
    </row>
    <row r="855" spans="3:14" x14ac:dyDescent="0.25">
      <c r="C855" s="69" t="s">
        <v>139</v>
      </c>
      <c r="D855" s="21" t="s">
        <v>142</v>
      </c>
      <c r="E855" s="21">
        <v>2014</v>
      </c>
      <c r="F855" s="21">
        <v>18</v>
      </c>
      <c r="G855" s="21">
        <v>34</v>
      </c>
      <c r="H855" s="21">
        <v>197</v>
      </c>
      <c r="I855" s="21">
        <v>22.5</v>
      </c>
      <c r="J855" s="21">
        <v>42.5</v>
      </c>
      <c r="K855" s="21">
        <v>217</v>
      </c>
      <c r="L855" s="52">
        <v>217</v>
      </c>
      <c r="M8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855" s="28"/>
    </row>
    <row r="856" spans="3:14" x14ac:dyDescent="0.25">
      <c r="C856" s="69" t="s">
        <v>139</v>
      </c>
      <c r="D856" s="21" t="s">
        <v>145</v>
      </c>
      <c r="E856" s="21">
        <v>2014</v>
      </c>
      <c r="F856" s="21">
        <v>0</v>
      </c>
      <c r="G856" s="21">
        <v>0</v>
      </c>
      <c r="H856" s="21">
        <v>0</v>
      </c>
      <c r="I856" s="21">
        <v>0</v>
      </c>
      <c r="J856" s="21">
        <v>0</v>
      </c>
      <c r="K856" s="21">
        <v>0</v>
      </c>
      <c r="L856" s="52">
        <v>0</v>
      </c>
      <c r="M8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56" s="28"/>
    </row>
    <row r="857" spans="3:14" x14ac:dyDescent="0.25">
      <c r="C857" s="69" t="s">
        <v>139</v>
      </c>
      <c r="D857" s="21" t="s">
        <v>147</v>
      </c>
      <c r="E857" s="21">
        <v>2014</v>
      </c>
      <c r="F857" s="21">
        <v>13</v>
      </c>
      <c r="G857" s="21">
        <v>36</v>
      </c>
      <c r="H857" s="21">
        <v>100</v>
      </c>
      <c r="I857" s="21">
        <v>16.25</v>
      </c>
      <c r="J857" s="21">
        <v>45</v>
      </c>
      <c r="K857" s="21">
        <v>120</v>
      </c>
      <c r="L857" s="52">
        <v>120</v>
      </c>
      <c r="M8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57" s="28"/>
    </row>
    <row r="858" spans="3:14" x14ac:dyDescent="0.25">
      <c r="C858" s="69" t="s">
        <v>139</v>
      </c>
      <c r="D858" s="21" t="s">
        <v>148</v>
      </c>
      <c r="E858" s="21">
        <v>2014</v>
      </c>
      <c r="F858" s="21">
        <v>0</v>
      </c>
      <c r="G858" s="21">
        <v>0</v>
      </c>
      <c r="H858" s="21">
        <v>0</v>
      </c>
      <c r="I858" s="21">
        <v>0</v>
      </c>
      <c r="J858" s="21">
        <v>0</v>
      </c>
      <c r="K858" s="21">
        <v>0</v>
      </c>
      <c r="L858" s="52">
        <v>0</v>
      </c>
      <c r="M8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58" s="28"/>
    </row>
    <row r="859" spans="3:14" x14ac:dyDescent="0.25">
      <c r="C859" s="69" t="s">
        <v>139</v>
      </c>
      <c r="D859" s="21" t="s">
        <v>149</v>
      </c>
      <c r="E859" s="21">
        <v>2014</v>
      </c>
      <c r="F859" s="21">
        <v>0</v>
      </c>
      <c r="G859" s="21">
        <v>0</v>
      </c>
      <c r="H859" s="21">
        <v>0</v>
      </c>
      <c r="I859" s="21">
        <v>0</v>
      </c>
      <c r="J859" s="21">
        <v>0</v>
      </c>
      <c r="K859" s="21">
        <v>0</v>
      </c>
      <c r="L859" s="52">
        <v>0</v>
      </c>
      <c r="M8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59" s="28"/>
    </row>
    <row r="860" spans="3:14" x14ac:dyDescent="0.25">
      <c r="C860" s="69" t="s">
        <v>139</v>
      </c>
      <c r="D860" s="21" t="s">
        <v>150</v>
      </c>
      <c r="E860" s="21">
        <v>2014</v>
      </c>
      <c r="F860" s="21">
        <v>0</v>
      </c>
      <c r="G860" s="21">
        <v>0</v>
      </c>
      <c r="H860" s="21">
        <v>0</v>
      </c>
      <c r="I860" s="21">
        <v>0</v>
      </c>
      <c r="J860" s="21">
        <v>0</v>
      </c>
      <c r="K860" s="21">
        <v>0</v>
      </c>
      <c r="L860" s="52">
        <v>0</v>
      </c>
      <c r="M8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60" s="28"/>
    </row>
    <row r="861" spans="3:14" x14ac:dyDescent="0.25">
      <c r="C861" s="69" t="s">
        <v>139</v>
      </c>
      <c r="D861" s="21" t="s">
        <v>152</v>
      </c>
      <c r="E861" s="21">
        <v>2014</v>
      </c>
      <c r="F861" s="21">
        <v>2</v>
      </c>
      <c r="G861" s="21">
        <v>9</v>
      </c>
      <c r="H861" s="21">
        <v>76</v>
      </c>
      <c r="I861" s="21">
        <v>2.5</v>
      </c>
      <c r="J861" s="21">
        <v>11.25</v>
      </c>
      <c r="K861" s="21">
        <v>94.974358974358978</v>
      </c>
      <c r="L861" s="52">
        <v>94.974358974358978</v>
      </c>
      <c r="M8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61" s="28"/>
    </row>
    <row r="862" spans="3:14" x14ac:dyDescent="0.25">
      <c r="C862" s="69" t="s">
        <v>154</v>
      </c>
      <c r="D862" s="21" t="s">
        <v>155</v>
      </c>
      <c r="E862" s="21">
        <v>2014</v>
      </c>
      <c r="F862" s="21">
        <v>2</v>
      </c>
      <c r="G862" s="21">
        <v>16</v>
      </c>
      <c r="H862" s="21">
        <v>150</v>
      </c>
      <c r="I862" s="21">
        <v>2.5</v>
      </c>
      <c r="J862" s="21">
        <v>20</v>
      </c>
      <c r="K862" s="21">
        <v>170</v>
      </c>
      <c r="L862" s="52">
        <v>170</v>
      </c>
      <c r="M8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62" s="28"/>
    </row>
    <row r="863" spans="3:14" x14ac:dyDescent="0.25">
      <c r="C863" s="69" t="s">
        <v>154</v>
      </c>
      <c r="D863" s="21" t="s">
        <v>156</v>
      </c>
      <c r="E863" s="21">
        <v>2014</v>
      </c>
      <c r="F863" s="21">
        <v>3</v>
      </c>
      <c r="G863" s="21">
        <v>5</v>
      </c>
      <c r="H863" s="21">
        <v>38</v>
      </c>
      <c r="I863" s="21">
        <v>3.75</v>
      </c>
      <c r="J863" s="21">
        <v>6.25</v>
      </c>
      <c r="K863" s="21">
        <v>47.5</v>
      </c>
      <c r="L863" s="52">
        <v>47.5</v>
      </c>
      <c r="M8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63" s="28"/>
    </row>
    <row r="864" spans="3:14" x14ac:dyDescent="0.25">
      <c r="C864" s="69" t="s">
        <v>154</v>
      </c>
      <c r="D864" s="21" t="s">
        <v>157</v>
      </c>
      <c r="E864" s="21">
        <v>2014</v>
      </c>
      <c r="F864" s="21">
        <v>4</v>
      </c>
      <c r="G864" s="21">
        <v>7</v>
      </c>
      <c r="H864" s="21">
        <v>85</v>
      </c>
      <c r="I864" s="21">
        <v>5</v>
      </c>
      <c r="J864" s="21">
        <v>8.75</v>
      </c>
      <c r="K864" s="21">
        <v>105</v>
      </c>
      <c r="L864" s="52">
        <v>105</v>
      </c>
      <c r="M8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64" s="28"/>
    </row>
    <row r="865" spans="3:14" x14ac:dyDescent="0.25">
      <c r="C865" s="69" t="s">
        <v>154</v>
      </c>
      <c r="D865" s="21" t="s">
        <v>158</v>
      </c>
      <c r="E865" s="21">
        <v>2014</v>
      </c>
      <c r="F865" s="21">
        <v>5</v>
      </c>
      <c r="G865" s="21">
        <v>12</v>
      </c>
      <c r="H865" s="21">
        <v>77</v>
      </c>
      <c r="I865" s="21">
        <v>6.25</v>
      </c>
      <c r="J865" s="21">
        <v>15</v>
      </c>
      <c r="K865" s="21">
        <v>96.230769230769226</v>
      </c>
      <c r="L865" s="52">
        <v>96.230769230769226</v>
      </c>
      <c r="M8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65" s="28"/>
    </row>
    <row r="866" spans="3:14" x14ac:dyDescent="0.25">
      <c r="C866" s="69" t="s">
        <v>154</v>
      </c>
      <c r="D866" s="21" t="s">
        <v>159</v>
      </c>
      <c r="E866" s="21">
        <v>2014</v>
      </c>
      <c r="F866" s="21">
        <v>6</v>
      </c>
      <c r="G866" s="21">
        <v>19</v>
      </c>
      <c r="H866" s="21">
        <v>25</v>
      </c>
      <c r="I866" s="21">
        <v>7.5</v>
      </c>
      <c r="J866" s="21">
        <v>23.75</v>
      </c>
      <c r="K866" s="21">
        <v>31.25</v>
      </c>
      <c r="L866" s="52">
        <v>31.25</v>
      </c>
      <c r="M8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66" s="28"/>
    </row>
    <row r="867" spans="3:14" x14ac:dyDescent="0.25">
      <c r="C867" s="69" t="s">
        <v>154</v>
      </c>
      <c r="D867" s="21" t="s">
        <v>160</v>
      </c>
      <c r="E867" s="21">
        <v>2014</v>
      </c>
      <c r="F867" s="21">
        <v>5</v>
      </c>
      <c r="G867" s="21">
        <v>18</v>
      </c>
      <c r="H867" s="21">
        <v>90</v>
      </c>
      <c r="I867" s="21">
        <v>6.25</v>
      </c>
      <c r="J867" s="21">
        <v>22.5</v>
      </c>
      <c r="K867" s="21">
        <v>110</v>
      </c>
      <c r="L867" s="52">
        <v>110</v>
      </c>
      <c r="M8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67" s="28"/>
    </row>
    <row r="868" spans="3:14" x14ac:dyDescent="0.25">
      <c r="C868" s="69" t="s">
        <v>154</v>
      </c>
      <c r="D868" s="21" t="s">
        <v>161</v>
      </c>
      <c r="E868" s="21">
        <v>2014</v>
      </c>
      <c r="F868" s="21">
        <v>0</v>
      </c>
      <c r="G868" s="21">
        <v>0</v>
      </c>
      <c r="H868" s="21">
        <v>0</v>
      </c>
      <c r="I868" s="21">
        <v>0</v>
      </c>
      <c r="J868" s="21">
        <v>0</v>
      </c>
      <c r="K868" s="21">
        <v>0</v>
      </c>
      <c r="L868" s="52">
        <v>0</v>
      </c>
      <c r="M8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68" s="28"/>
    </row>
    <row r="869" spans="3:14" x14ac:dyDescent="0.25">
      <c r="C869" s="69" t="s">
        <v>154</v>
      </c>
      <c r="D869" s="21" t="s">
        <v>162</v>
      </c>
      <c r="E869" s="21">
        <v>2014</v>
      </c>
      <c r="F869" s="21">
        <v>6</v>
      </c>
      <c r="G869" s="21">
        <v>12</v>
      </c>
      <c r="H869" s="21">
        <v>67</v>
      </c>
      <c r="I869" s="21">
        <v>7.5</v>
      </c>
      <c r="J869" s="21">
        <v>15</v>
      </c>
      <c r="K869" s="21">
        <v>83.666666666666657</v>
      </c>
      <c r="L869" s="52">
        <v>83.666666666666657</v>
      </c>
      <c r="M8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69" s="28"/>
    </row>
    <row r="870" spans="3:14" x14ac:dyDescent="0.25">
      <c r="C870" s="69" t="s">
        <v>154</v>
      </c>
      <c r="D870" s="21" t="s">
        <v>163</v>
      </c>
      <c r="E870" s="21">
        <v>2014</v>
      </c>
      <c r="F870" s="21">
        <v>11</v>
      </c>
      <c r="G870" s="21">
        <v>22</v>
      </c>
      <c r="H870" s="21">
        <v>43</v>
      </c>
      <c r="I870" s="21">
        <v>13.75</v>
      </c>
      <c r="J870" s="21">
        <v>27.5</v>
      </c>
      <c r="K870" s="21">
        <v>53.512820512820511</v>
      </c>
      <c r="L870" s="52">
        <v>53.512820512820511</v>
      </c>
      <c r="M8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0" s="28"/>
    </row>
    <row r="871" spans="3:14" x14ac:dyDescent="0.25">
      <c r="C871" s="69" t="s">
        <v>154</v>
      </c>
      <c r="D871" s="21" t="s">
        <v>164</v>
      </c>
      <c r="E871" s="21">
        <v>2014</v>
      </c>
      <c r="F871" s="21">
        <v>8</v>
      </c>
      <c r="G871" s="21">
        <v>7</v>
      </c>
      <c r="H871" s="21">
        <v>32</v>
      </c>
      <c r="I871" s="21">
        <v>10</v>
      </c>
      <c r="J871" s="21">
        <v>8.75</v>
      </c>
      <c r="K871" s="21">
        <v>40</v>
      </c>
      <c r="L871" s="52">
        <v>40</v>
      </c>
      <c r="M8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71" s="28"/>
    </row>
    <row r="872" spans="3:14" x14ac:dyDescent="0.25">
      <c r="C872" s="69" t="s">
        <v>154</v>
      </c>
      <c r="D872" s="21" t="s">
        <v>166</v>
      </c>
      <c r="E872" s="21">
        <v>2014</v>
      </c>
      <c r="F872" s="21">
        <v>12</v>
      </c>
      <c r="G872" s="21">
        <v>23</v>
      </c>
      <c r="H872" s="21">
        <v>56</v>
      </c>
      <c r="I872" s="21">
        <v>15</v>
      </c>
      <c r="J872" s="21">
        <v>28.75</v>
      </c>
      <c r="K872" s="21">
        <v>69.84615384615384</v>
      </c>
      <c r="L872" s="52">
        <v>69.84615384615384</v>
      </c>
      <c r="M8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2" s="28"/>
    </row>
    <row r="873" spans="3:14" x14ac:dyDescent="0.25">
      <c r="C873" s="69" t="s">
        <v>154</v>
      </c>
      <c r="D873" s="21" t="s">
        <v>167</v>
      </c>
      <c r="E873" s="21">
        <v>2014</v>
      </c>
      <c r="F873" s="21">
        <v>9</v>
      </c>
      <c r="G873" s="21">
        <v>13</v>
      </c>
      <c r="H873" s="21">
        <v>112</v>
      </c>
      <c r="I873" s="21">
        <v>11.25</v>
      </c>
      <c r="J873" s="21">
        <v>16.25</v>
      </c>
      <c r="K873" s="21">
        <v>132</v>
      </c>
      <c r="L873" s="52">
        <v>132</v>
      </c>
      <c r="M8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73" s="28"/>
    </row>
    <row r="874" spans="3:14" x14ac:dyDescent="0.25">
      <c r="C874" s="69" t="s">
        <v>154</v>
      </c>
      <c r="D874" s="21" t="s">
        <v>168</v>
      </c>
      <c r="E874" s="21">
        <v>2014</v>
      </c>
      <c r="F874" s="21">
        <v>5</v>
      </c>
      <c r="G874" s="21">
        <v>8</v>
      </c>
      <c r="H874" s="21">
        <v>42</v>
      </c>
      <c r="I874" s="21">
        <v>6.25</v>
      </c>
      <c r="J874" s="21">
        <v>10</v>
      </c>
      <c r="K874" s="21">
        <v>52.256410256410255</v>
      </c>
      <c r="L874" s="52">
        <v>52.256410256410255</v>
      </c>
      <c r="M8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4" s="28"/>
    </row>
    <row r="875" spans="3:14" x14ac:dyDescent="0.25">
      <c r="C875" s="69" t="s">
        <v>154</v>
      </c>
      <c r="D875" s="21" t="s">
        <v>169</v>
      </c>
      <c r="E875" s="21">
        <v>2014</v>
      </c>
      <c r="F875" s="21">
        <v>11</v>
      </c>
      <c r="G875" s="21">
        <v>34</v>
      </c>
      <c r="H875" s="21">
        <v>117</v>
      </c>
      <c r="I875" s="21">
        <v>13.75</v>
      </c>
      <c r="J875" s="21">
        <v>42.5</v>
      </c>
      <c r="K875" s="21">
        <v>137</v>
      </c>
      <c r="L875" s="52">
        <v>137</v>
      </c>
      <c r="M8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75" s="28"/>
    </row>
    <row r="876" spans="3:14" x14ac:dyDescent="0.25">
      <c r="C876" s="69" t="s">
        <v>154</v>
      </c>
      <c r="D876" s="21" t="s">
        <v>170</v>
      </c>
      <c r="E876" s="21">
        <v>2014</v>
      </c>
      <c r="F876" s="21">
        <v>5</v>
      </c>
      <c r="G876" s="21">
        <v>4</v>
      </c>
      <c r="H876" s="21">
        <v>77</v>
      </c>
      <c r="I876" s="21">
        <v>6.25</v>
      </c>
      <c r="J876" s="21">
        <v>5</v>
      </c>
      <c r="K876" s="21">
        <v>96.230769230769226</v>
      </c>
      <c r="L876" s="52">
        <v>96.230769230769226</v>
      </c>
      <c r="M8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6" s="28"/>
    </row>
    <row r="877" spans="3:14" x14ac:dyDescent="0.25">
      <c r="C877" s="69" t="s">
        <v>154</v>
      </c>
      <c r="D877" s="21" t="s">
        <v>171</v>
      </c>
      <c r="E877" s="21">
        <v>2014</v>
      </c>
      <c r="F877" s="21">
        <v>2</v>
      </c>
      <c r="G877" s="21">
        <v>8</v>
      </c>
      <c r="H877" s="21">
        <v>68</v>
      </c>
      <c r="I877" s="21">
        <v>2.5</v>
      </c>
      <c r="J877" s="21">
        <v>10</v>
      </c>
      <c r="K877" s="21">
        <v>84.92307692307692</v>
      </c>
      <c r="L877" s="52">
        <v>84.92307692307692</v>
      </c>
      <c r="M8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7" s="28"/>
    </row>
    <row r="878" spans="3:14" x14ac:dyDescent="0.25">
      <c r="C878" s="69" t="s">
        <v>154</v>
      </c>
      <c r="D878" s="21" t="s">
        <v>172</v>
      </c>
      <c r="E878" s="21">
        <v>2014</v>
      </c>
      <c r="F878" s="21">
        <v>5</v>
      </c>
      <c r="G878" s="21">
        <v>10</v>
      </c>
      <c r="H878" s="21">
        <v>35</v>
      </c>
      <c r="I878" s="21">
        <v>6.25</v>
      </c>
      <c r="J878" s="21">
        <v>12.5</v>
      </c>
      <c r="K878" s="21">
        <v>43.75</v>
      </c>
      <c r="L878" s="52">
        <v>43.75</v>
      </c>
      <c r="M8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78" s="28"/>
    </row>
    <row r="879" spans="3:14" x14ac:dyDescent="0.25">
      <c r="C879" s="69" t="s">
        <v>154</v>
      </c>
      <c r="D879" s="21" t="s">
        <v>173</v>
      </c>
      <c r="E879" s="21">
        <v>2014</v>
      </c>
      <c r="F879" s="21">
        <v>6</v>
      </c>
      <c r="G879" s="21">
        <v>21</v>
      </c>
      <c r="H879" s="21">
        <v>61</v>
      </c>
      <c r="I879" s="21">
        <v>7.5</v>
      </c>
      <c r="J879" s="21">
        <v>26.25</v>
      </c>
      <c r="K879" s="21">
        <v>76.128205128205124</v>
      </c>
      <c r="L879" s="52">
        <v>76.128205128205124</v>
      </c>
      <c r="M8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79" s="28"/>
    </row>
    <row r="880" spans="3:14" x14ac:dyDescent="0.25">
      <c r="C880" s="69" t="s">
        <v>174</v>
      </c>
      <c r="D880" s="21" t="s">
        <v>175</v>
      </c>
      <c r="E880" s="21">
        <v>2014</v>
      </c>
      <c r="F880" s="21">
        <v>2</v>
      </c>
      <c r="G880" s="21">
        <v>19</v>
      </c>
      <c r="H880" s="21">
        <v>46</v>
      </c>
      <c r="I880" s="21">
        <v>2.5</v>
      </c>
      <c r="J880" s="21">
        <v>23.75</v>
      </c>
      <c r="K880" s="21">
        <v>57.282051282051285</v>
      </c>
      <c r="L880" s="52">
        <v>57.282051282051285</v>
      </c>
      <c r="M8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80" s="28"/>
    </row>
    <row r="881" spans="3:14" x14ac:dyDescent="0.25">
      <c r="C881" s="69" t="s">
        <v>174</v>
      </c>
      <c r="D881" s="21" t="s">
        <v>176</v>
      </c>
      <c r="E881" s="21">
        <v>2014</v>
      </c>
      <c r="F881" s="21">
        <v>2</v>
      </c>
      <c r="G881" s="21">
        <v>8</v>
      </c>
      <c r="H881" s="21">
        <v>43</v>
      </c>
      <c r="I881" s="21">
        <v>2.5</v>
      </c>
      <c r="J881" s="21">
        <v>10</v>
      </c>
      <c r="K881" s="21">
        <v>53.512820512820511</v>
      </c>
      <c r="L881" s="52">
        <v>53.512820512820511</v>
      </c>
      <c r="M8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81" s="28"/>
    </row>
    <row r="882" spans="3:14" x14ac:dyDescent="0.25">
      <c r="C882" s="69" t="s">
        <v>174</v>
      </c>
      <c r="D882" s="21" t="s">
        <v>177</v>
      </c>
      <c r="E882" s="21">
        <v>2014</v>
      </c>
      <c r="F882" s="21">
        <v>4</v>
      </c>
      <c r="G882" s="21">
        <v>6</v>
      </c>
      <c r="H882" s="21">
        <v>39</v>
      </c>
      <c r="I882" s="21">
        <v>5</v>
      </c>
      <c r="J882" s="21">
        <v>7.5</v>
      </c>
      <c r="K882" s="21">
        <v>48.75</v>
      </c>
      <c r="L882" s="52">
        <v>48.75</v>
      </c>
      <c r="M8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82" s="28"/>
    </row>
    <row r="883" spans="3:14" x14ac:dyDescent="0.25">
      <c r="C883" s="69" t="s">
        <v>174</v>
      </c>
      <c r="D883" s="21" t="s">
        <v>178</v>
      </c>
      <c r="E883" s="21">
        <v>2014</v>
      </c>
      <c r="F883" s="21">
        <v>2</v>
      </c>
      <c r="G883" s="21">
        <v>12</v>
      </c>
      <c r="H883" s="21">
        <v>22</v>
      </c>
      <c r="I883" s="21">
        <v>2.5</v>
      </c>
      <c r="J883" s="21">
        <v>15</v>
      </c>
      <c r="K883" s="21">
        <v>27.5</v>
      </c>
      <c r="L883" s="52">
        <v>27.5</v>
      </c>
      <c r="M8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83" s="28"/>
    </row>
    <row r="884" spans="3:14" x14ac:dyDescent="0.25">
      <c r="C884" s="69" t="s">
        <v>174</v>
      </c>
      <c r="D884" s="21" t="s">
        <v>179</v>
      </c>
      <c r="E884" s="21">
        <v>2014</v>
      </c>
      <c r="F884" s="21">
        <v>9</v>
      </c>
      <c r="G884" s="21">
        <v>22</v>
      </c>
      <c r="H884" s="21">
        <v>51</v>
      </c>
      <c r="I884" s="21">
        <v>11.25</v>
      </c>
      <c r="J884" s="21">
        <v>27.5</v>
      </c>
      <c r="K884" s="21">
        <v>63.564102564102562</v>
      </c>
      <c r="L884" s="52">
        <v>63.564102564102562</v>
      </c>
      <c r="M8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84" s="28"/>
    </row>
    <row r="885" spans="3:14" x14ac:dyDescent="0.25">
      <c r="C885" s="69" t="s">
        <v>174</v>
      </c>
      <c r="D885" s="21" t="s">
        <v>180</v>
      </c>
      <c r="E885" s="21">
        <v>2014</v>
      </c>
      <c r="F885" s="21">
        <v>2</v>
      </c>
      <c r="G885" s="21">
        <v>11</v>
      </c>
      <c r="H885" s="21">
        <v>55</v>
      </c>
      <c r="I885" s="21">
        <v>2.5</v>
      </c>
      <c r="J885" s="21">
        <v>13.75</v>
      </c>
      <c r="K885" s="21">
        <v>68.589743589743591</v>
      </c>
      <c r="L885" s="52">
        <v>68.589743589743591</v>
      </c>
      <c r="M8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85" s="28"/>
    </row>
    <row r="886" spans="3:14" x14ac:dyDescent="0.25">
      <c r="C886" s="69" t="s">
        <v>174</v>
      </c>
      <c r="D886" s="21" t="s">
        <v>181</v>
      </c>
      <c r="E886" s="21">
        <v>2014</v>
      </c>
      <c r="F886" s="21">
        <v>2</v>
      </c>
      <c r="G886" s="21">
        <v>5</v>
      </c>
      <c r="H886" s="21">
        <v>36</v>
      </c>
      <c r="I886" s="21">
        <v>2.5</v>
      </c>
      <c r="J886" s="21">
        <v>6.25</v>
      </c>
      <c r="K886" s="21">
        <v>45</v>
      </c>
      <c r="L886" s="52">
        <v>45</v>
      </c>
      <c r="M8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86" s="28"/>
    </row>
    <row r="887" spans="3:14" x14ac:dyDescent="0.25">
      <c r="C887" s="69" t="s">
        <v>174</v>
      </c>
      <c r="D887" s="21" t="s">
        <v>182</v>
      </c>
      <c r="E887" s="21">
        <v>2014</v>
      </c>
      <c r="F887" s="21">
        <v>2</v>
      </c>
      <c r="G887" s="21">
        <v>21</v>
      </c>
      <c r="H887" s="21">
        <v>160</v>
      </c>
      <c r="I887" s="21">
        <v>2.5</v>
      </c>
      <c r="J887" s="21">
        <v>26.25</v>
      </c>
      <c r="K887" s="21">
        <v>180</v>
      </c>
      <c r="L887" s="52">
        <v>180</v>
      </c>
      <c r="M8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87" s="28"/>
    </row>
    <row r="888" spans="3:14" x14ac:dyDescent="0.25">
      <c r="C888" s="69" t="s">
        <v>174</v>
      </c>
      <c r="D888" s="21" t="s">
        <v>183</v>
      </c>
      <c r="E888" s="21">
        <v>2014</v>
      </c>
      <c r="F888" s="21">
        <v>15</v>
      </c>
      <c r="G888" s="21">
        <v>21</v>
      </c>
      <c r="H888" s="21">
        <v>93</v>
      </c>
      <c r="I888" s="21">
        <v>18.75</v>
      </c>
      <c r="J888" s="21">
        <v>26.25</v>
      </c>
      <c r="K888" s="21">
        <v>113</v>
      </c>
      <c r="L888" s="52">
        <v>113</v>
      </c>
      <c r="M8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88" s="28"/>
    </row>
    <row r="889" spans="3:14" x14ac:dyDescent="0.25">
      <c r="C889" s="69" t="s">
        <v>174</v>
      </c>
      <c r="D889" s="21" t="s">
        <v>184</v>
      </c>
      <c r="E889" s="21">
        <v>2014</v>
      </c>
      <c r="F889" s="21">
        <v>11</v>
      </c>
      <c r="G889" s="21">
        <v>17</v>
      </c>
      <c r="H889" s="21">
        <v>144</v>
      </c>
      <c r="I889" s="21">
        <v>13.75</v>
      </c>
      <c r="J889" s="21">
        <v>21.25</v>
      </c>
      <c r="K889" s="21">
        <v>164</v>
      </c>
      <c r="L889" s="52">
        <v>164</v>
      </c>
      <c r="M8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89" s="28"/>
    </row>
    <row r="890" spans="3:14" x14ac:dyDescent="0.25">
      <c r="C890" s="69" t="s">
        <v>174</v>
      </c>
      <c r="D890" s="21" t="s">
        <v>185</v>
      </c>
      <c r="E890" s="21">
        <v>2014</v>
      </c>
      <c r="F890" s="21">
        <v>11</v>
      </c>
      <c r="G890" s="21">
        <v>20</v>
      </c>
      <c r="H890" s="21">
        <v>143</v>
      </c>
      <c r="I890" s="21">
        <v>13.75</v>
      </c>
      <c r="J890" s="21">
        <v>25</v>
      </c>
      <c r="K890" s="21">
        <v>163</v>
      </c>
      <c r="L890" s="52">
        <v>163</v>
      </c>
      <c r="M8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90" s="28"/>
    </row>
    <row r="891" spans="3:14" x14ac:dyDescent="0.25">
      <c r="C891" s="69" t="s">
        <v>186</v>
      </c>
      <c r="D891" s="21" t="s">
        <v>187</v>
      </c>
      <c r="E891" s="21">
        <v>2014</v>
      </c>
      <c r="F891" s="21">
        <v>2</v>
      </c>
      <c r="G891" s="21">
        <v>23</v>
      </c>
      <c r="H891" s="21">
        <v>73</v>
      </c>
      <c r="I891" s="21">
        <v>2.5</v>
      </c>
      <c r="J891" s="21">
        <v>28.75</v>
      </c>
      <c r="K891" s="21">
        <v>91.205128205128204</v>
      </c>
      <c r="L891" s="52">
        <v>91.205128205128204</v>
      </c>
      <c r="M8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91" s="28"/>
    </row>
    <row r="892" spans="3:14" x14ac:dyDescent="0.25">
      <c r="C892" s="69" t="s">
        <v>186</v>
      </c>
      <c r="D892" s="21" t="s">
        <v>189</v>
      </c>
      <c r="E892" s="21">
        <v>2014</v>
      </c>
      <c r="F892" s="21">
        <v>21</v>
      </c>
      <c r="G892" s="21">
        <v>23</v>
      </c>
      <c r="H892" s="21">
        <v>70</v>
      </c>
      <c r="I892" s="21">
        <v>26.25</v>
      </c>
      <c r="J892" s="21">
        <v>28.75</v>
      </c>
      <c r="K892" s="21">
        <v>87.435897435897431</v>
      </c>
      <c r="L892" s="52">
        <v>87.435897435897431</v>
      </c>
      <c r="M8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892" s="28"/>
    </row>
    <row r="893" spans="3:14" x14ac:dyDescent="0.25">
      <c r="C893" s="69" t="s">
        <v>186</v>
      </c>
      <c r="D893" s="21" t="s">
        <v>191</v>
      </c>
      <c r="E893" s="21">
        <v>2014</v>
      </c>
      <c r="F893" s="21">
        <v>2</v>
      </c>
      <c r="G893" s="21">
        <v>15</v>
      </c>
      <c r="H893" s="21">
        <v>161</v>
      </c>
      <c r="I893" s="21">
        <v>2.5</v>
      </c>
      <c r="J893" s="21">
        <v>18.75</v>
      </c>
      <c r="K893" s="21">
        <v>181</v>
      </c>
      <c r="L893" s="52">
        <v>181</v>
      </c>
      <c r="M8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93" s="28"/>
    </row>
    <row r="894" spans="3:14" x14ac:dyDescent="0.25">
      <c r="C894" s="69" t="s">
        <v>186</v>
      </c>
      <c r="D894" s="21" t="s">
        <v>193</v>
      </c>
      <c r="E894" s="21">
        <v>2014</v>
      </c>
      <c r="F894" s="21">
        <v>3</v>
      </c>
      <c r="G894" s="21">
        <v>7</v>
      </c>
      <c r="H894" s="21">
        <v>163</v>
      </c>
      <c r="I894" s="21">
        <v>3.75</v>
      </c>
      <c r="J894" s="21">
        <v>8.75</v>
      </c>
      <c r="K894" s="21">
        <v>183</v>
      </c>
      <c r="L894" s="52">
        <v>183</v>
      </c>
      <c r="M8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94" s="28"/>
    </row>
    <row r="895" spans="3:14" x14ac:dyDescent="0.25">
      <c r="C895" s="69" t="s">
        <v>186</v>
      </c>
      <c r="D895" s="21" t="s">
        <v>195</v>
      </c>
      <c r="E895" s="21">
        <v>2014</v>
      </c>
      <c r="F895" s="21">
        <v>0</v>
      </c>
      <c r="G895" s="21">
        <v>0</v>
      </c>
      <c r="H895" s="21">
        <v>0</v>
      </c>
      <c r="I895" s="21">
        <v>0</v>
      </c>
      <c r="J895" s="21">
        <v>0</v>
      </c>
      <c r="K895" s="21">
        <v>0</v>
      </c>
      <c r="L895" s="52">
        <v>0</v>
      </c>
      <c r="M8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95" s="28"/>
    </row>
    <row r="896" spans="3:14" x14ac:dyDescent="0.25">
      <c r="C896" s="69" t="s">
        <v>186</v>
      </c>
      <c r="D896" s="21" t="s">
        <v>196</v>
      </c>
      <c r="E896" s="21">
        <v>2014</v>
      </c>
      <c r="F896" s="21">
        <v>13</v>
      </c>
      <c r="G896" s="21">
        <v>14</v>
      </c>
      <c r="H896" s="21">
        <v>97</v>
      </c>
      <c r="I896" s="21">
        <v>16.25</v>
      </c>
      <c r="J896" s="21">
        <v>17.5</v>
      </c>
      <c r="K896" s="21">
        <v>117</v>
      </c>
      <c r="L896" s="52">
        <v>117</v>
      </c>
      <c r="M8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896" s="28"/>
    </row>
    <row r="897" spans="3:14" x14ac:dyDescent="0.25">
      <c r="C897" s="69" t="s">
        <v>186</v>
      </c>
      <c r="D897" s="21" t="s">
        <v>197</v>
      </c>
      <c r="E897" s="21">
        <v>2014</v>
      </c>
      <c r="F897" s="21">
        <v>0</v>
      </c>
      <c r="G897" s="21">
        <v>0</v>
      </c>
      <c r="H897" s="21">
        <v>0</v>
      </c>
      <c r="I897" s="21">
        <v>0</v>
      </c>
      <c r="J897" s="21">
        <v>0</v>
      </c>
      <c r="K897" s="21">
        <v>0</v>
      </c>
      <c r="L897" s="52">
        <v>0</v>
      </c>
      <c r="M8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97" s="28"/>
    </row>
    <row r="898" spans="3:14" x14ac:dyDescent="0.25">
      <c r="C898" s="69" t="s">
        <v>186</v>
      </c>
      <c r="D898" s="21" t="s">
        <v>199</v>
      </c>
      <c r="E898" s="21">
        <v>2014</v>
      </c>
      <c r="F898" s="21">
        <v>0</v>
      </c>
      <c r="G898" s="21">
        <v>0</v>
      </c>
      <c r="H898" s="21">
        <v>0</v>
      </c>
      <c r="I898" s="21">
        <v>0</v>
      </c>
      <c r="J898" s="21">
        <v>0</v>
      </c>
      <c r="K898" s="21">
        <v>0</v>
      </c>
      <c r="L898" s="52">
        <v>0</v>
      </c>
      <c r="M8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98" s="28"/>
    </row>
    <row r="899" spans="3:14" x14ac:dyDescent="0.25">
      <c r="C899" s="69" t="s">
        <v>186</v>
      </c>
      <c r="D899" s="21" t="s">
        <v>200</v>
      </c>
      <c r="E899" s="21">
        <v>2014</v>
      </c>
      <c r="F899" s="21">
        <v>0</v>
      </c>
      <c r="G899" s="21">
        <v>0</v>
      </c>
      <c r="H899" s="21">
        <v>0</v>
      </c>
      <c r="I899" s="21">
        <v>0</v>
      </c>
      <c r="J899" s="21">
        <v>0</v>
      </c>
      <c r="K899" s="21">
        <v>0</v>
      </c>
      <c r="L899" s="52">
        <v>0</v>
      </c>
      <c r="M8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899" s="28"/>
    </row>
    <row r="900" spans="3:14" x14ac:dyDescent="0.25">
      <c r="C900" s="69" t="s">
        <v>186</v>
      </c>
      <c r="D900" s="21" t="s">
        <v>201</v>
      </c>
      <c r="E900" s="21">
        <v>2014</v>
      </c>
      <c r="F900" s="21">
        <v>8</v>
      </c>
      <c r="G900" s="21">
        <v>9</v>
      </c>
      <c r="H900" s="21">
        <v>135</v>
      </c>
      <c r="I900" s="21">
        <v>10</v>
      </c>
      <c r="J900" s="21">
        <v>11.25</v>
      </c>
      <c r="K900" s="21">
        <v>155</v>
      </c>
      <c r="L900" s="52">
        <v>155</v>
      </c>
      <c r="M9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0" s="28"/>
    </row>
    <row r="901" spans="3:14" x14ac:dyDescent="0.25">
      <c r="C901" s="69" t="s">
        <v>186</v>
      </c>
      <c r="D901" s="21" t="s">
        <v>202</v>
      </c>
      <c r="E901" s="21">
        <v>2014</v>
      </c>
      <c r="F901" s="21">
        <v>12</v>
      </c>
      <c r="G901" s="21">
        <v>13</v>
      </c>
      <c r="H901" s="21">
        <v>107</v>
      </c>
      <c r="I901" s="21">
        <v>15</v>
      </c>
      <c r="J901" s="21">
        <v>16.25</v>
      </c>
      <c r="K901" s="21">
        <v>127</v>
      </c>
      <c r="L901" s="52">
        <v>127</v>
      </c>
      <c r="M9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1" s="28"/>
    </row>
    <row r="902" spans="3:14" x14ac:dyDescent="0.25">
      <c r="C902" s="69" t="s">
        <v>186</v>
      </c>
      <c r="D902" s="21" t="s">
        <v>203</v>
      </c>
      <c r="E902" s="21">
        <v>2014</v>
      </c>
      <c r="F902" s="21">
        <v>12</v>
      </c>
      <c r="G902" s="21">
        <v>39</v>
      </c>
      <c r="H902" s="21">
        <v>85</v>
      </c>
      <c r="I902" s="21">
        <v>15</v>
      </c>
      <c r="J902" s="21">
        <v>48.75</v>
      </c>
      <c r="K902" s="21">
        <v>105</v>
      </c>
      <c r="L902" s="52">
        <v>105</v>
      </c>
      <c r="M9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2" s="28"/>
    </row>
    <row r="903" spans="3:14" x14ac:dyDescent="0.25">
      <c r="C903" s="69" t="s">
        <v>186</v>
      </c>
      <c r="D903" s="21" t="s">
        <v>204</v>
      </c>
      <c r="E903" s="21">
        <v>2014</v>
      </c>
      <c r="F903" s="21">
        <v>0</v>
      </c>
      <c r="G903" s="21">
        <v>0</v>
      </c>
      <c r="H903" s="21">
        <v>0</v>
      </c>
      <c r="I903" s="21">
        <v>0</v>
      </c>
      <c r="J903" s="21">
        <v>0</v>
      </c>
      <c r="K903" s="21">
        <v>0</v>
      </c>
      <c r="L903" s="52">
        <v>0</v>
      </c>
      <c r="M9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03" s="28"/>
    </row>
    <row r="904" spans="3:14" x14ac:dyDescent="0.25">
      <c r="C904" s="69" t="s">
        <v>205</v>
      </c>
      <c r="D904" s="21" t="s">
        <v>206</v>
      </c>
      <c r="E904" s="21">
        <v>2014</v>
      </c>
      <c r="F904" s="21">
        <v>40</v>
      </c>
      <c r="G904" s="21">
        <v>58</v>
      </c>
      <c r="H904" s="21">
        <v>122</v>
      </c>
      <c r="I904" s="21">
        <v>50</v>
      </c>
      <c r="J904" s="21">
        <v>72.358974358974365</v>
      </c>
      <c r="K904" s="21">
        <v>142</v>
      </c>
      <c r="L904" s="52">
        <v>142</v>
      </c>
      <c r="M9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4" s="28"/>
    </row>
    <row r="905" spans="3:14" x14ac:dyDescent="0.25">
      <c r="C905" s="69" t="s">
        <v>205</v>
      </c>
      <c r="D905" s="21" t="s">
        <v>208</v>
      </c>
      <c r="E905" s="21">
        <v>2014</v>
      </c>
      <c r="F905" s="21">
        <v>9</v>
      </c>
      <c r="G905" s="21">
        <v>28</v>
      </c>
      <c r="H905" s="21">
        <v>129</v>
      </c>
      <c r="I905" s="21">
        <v>11.25</v>
      </c>
      <c r="J905" s="21">
        <v>35</v>
      </c>
      <c r="K905" s="21">
        <v>149</v>
      </c>
      <c r="L905" s="52">
        <v>149</v>
      </c>
      <c r="M9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5" s="28"/>
    </row>
    <row r="906" spans="3:14" x14ac:dyDescent="0.25">
      <c r="C906" s="69" t="s">
        <v>205</v>
      </c>
      <c r="D906" s="21" t="s">
        <v>210</v>
      </c>
      <c r="E906" s="21">
        <v>2014</v>
      </c>
      <c r="F906" s="21">
        <v>40</v>
      </c>
      <c r="G906" s="21">
        <v>77</v>
      </c>
      <c r="H906" s="21">
        <v>141</v>
      </c>
      <c r="I906" s="21">
        <v>50</v>
      </c>
      <c r="J906" s="21">
        <v>96.230769230769226</v>
      </c>
      <c r="K906" s="21">
        <v>161</v>
      </c>
      <c r="L906" s="52">
        <v>161</v>
      </c>
      <c r="M9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6" s="28"/>
    </row>
    <row r="907" spans="3:14" x14ac:dyDescent="0.25">
      <c r="C907" s="69" t="s">
        <v>205</v>
      </c>
      <c r="D907" s="21" t="s">
        <v>212</v>
      </c>
      <c r="E907" s="21">
        <v>2014</v>
      </c>
      <c r="F907" s="21">
        <v>10</v>
      </c>
      <c r="G907" s="21">
        <v>30</v>
      </c>
      <c r="H907" s="21">
        <v>137</v>
      </c>
      <c r="I907" s="21">
        <v>12.5</v>
      </c>
      <c r="J907" s="21">
        <v>37.5</v>
      </c>
      <c r="K907" s="21">
        <v>157</v>
      </c>
      <c r="L907" s="52">
        <v>157</v>
      </c>
      <c r="M9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7" s="28"/>
    </row>
    <row r="908" spans="3:14" x14ac:dyDescent="0.25">
      <c r="C908" s="69" t="s">
        <v>205</v>
      </c>
      <c r="D908" s="21" t="s">
        <v>214</v>
      </c>
      <c r="E908" s="21">
        <v>2014</v>
      </c>
      <c r="F908" s="21">
        <v>21</v>
      </c>
      <c r="G908" s="21">
        <v>37</v>
      </c>
      <c r="H908" s="21">
        <v>100</v>
      </c>
      <c r="I908" s="21">
        <v>26.25</v>
      </c>
      <c r="J908" s="21">
        <v>46.25</v>
      </c>
      <c r="K908" s="21">
        <v>120</v>
      </c>
      <c r="L908" s="52">
        <v>120</v>
      </c>
      <c r="M9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8" s="28"/>
    </row>
    <row r="909" spans="3:14" x14ac:dyDescent="0.25">
      <c r="C909" s="69" t="s">
        <v>205</v>
      </c>
      <c r="D909" s="21" t="s">
        <v>215</v>
      </c>
      <c r="E909" s="21">
        <v>2014</v>
      </c>
      <c r="F909" s="21">
        <v>6</v>
      </c>
      <c r="G909" s="21">
        <v>16</v>
      </c>
      <c r="H909" s="21">
        <v>90</v>
      </c>
      <c r="I909" s="21">
        <v>7.5</v>
      </c>
      <c r="J909" s="21">
        <v>20</v>
      </c>
      <c r="K909" s="21">
        <v>110</v>
      </c>
      <c r="L909" s="52">
        <v>110</v>
      </c>
      <c r="M9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09" s="28"/>
    </row>
    <row r="910" spans="3:14" x14ac:dyDescent="0.25">
      <c r="C910" s="69" t="s">
        <v>205</v>
      </c>
      <c r="D910" s="21" t="s">
        <v>216</v>
      </c>
      <c r="E910" s="21">
        <v>2014</v>
      </c>
      <c r="F910" s="21">
        <v>11</v>
      </c>
      <c r="G910" s="21">
        <v>11</v>
      </c>
      <c r="H910" s="21">
        <v>112</v>
      </c>
      <c r="I910" s="21">
        <v>13.75</v>
      </c>
      <c r="J910" s="21">
        <v>13.75</v>
      </c>
      <c r="K910" s="21">
        <v>132</v>
      </c>
      <c r="L910" s="52">
        <v>132</v>
      </c>
      <c r="M9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0" s="28"/>
    </row>
    <row r="911" spans="3:14" x14ac:dyDescent="0.25">
      <c r="C911" s="69" t="s">
        <v>205</v>
      </c>
      <c r="D911" s="21" t="s">
        <v>218</v>
      </c>
      <c r="E911" s="21">
        <v>2014</v>
      </c>
      <c r="F911" s="21">
        <v>0</v>
      </c>
      <c r="G911" s="21">
        <v>0</v>
      </c>
      <c r="H911" s="21">
        <v>0</v>
      </c>
      <c r="I911" s="21">
        <v>0</v>
      </c>
      <c r="J911" s="21">
        <v>0</v>
      </c>
      <c r="K911" s="21">
        <v>0</v>
      </c>
      <c r="L911" s="52">
        <v>0</v>
      </c>
      <c r="M9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11" s="28"/>
    </row>
    <row r="912" spans="3:14" x14ac:dyDescent="0.25">
      <c r="C912" s="69" t="s">
        <v>205</v>
      </c>
      <c r="D912" s="21" t="s">
        <v>220</v>
      </c>
      <c r="E912" s="21">
        <v>2014</v>
      </c>
      <c r="F912" s="21">
        <v>4</v>
      </c>
      <c r="G912" s="21">
        <v>20</v>
      </c>
      <c r="H912" s="21">
        <v>96</v>
      </c>
      <c r="I912" s="21">
        <v>5</v>
      </c>
      <c r="J912" s="21">
        <v>25</v>
      </c>
      <c r="K912" s="21">
        <v>116</v>
      </c>
      <c r="L912" s="52">
        <v>116</v>
      </c>
      <c r="M9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2" s="28"/>
    </row>
    <row r="913" spans="3:14" x14ac:dyDescent="0.25">
      <c r="C913" s="69" t="s">
        <v>205</v>
      </c>
      <c r="D913" s="21" t="s">
        <v>221</v>
      </c>
      <c r="E913" s="21">
        <v>2014</v>
      </c>
      <c r="F913" s="21">
        <v>11</v>
      </c>
      <c r="G913" s="21">
        <v>25</v>
      </c>
      <c r="H913" s="21">
        <v>103</v>
      </c>
      <c r="I913" s="21">
        <v>13.75</v>
      </c>
      <c r="J913" s="21">
        <v>31.25</v>
      </c>
      <c r="K913" s="21">
        <v>123</v>
      </c>
      <c r="L913" s="52">
        <v>123</v>
      </c>
      <c r="M9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3" s="28"/>
    </row>
    <row r="914" spans="3:14" x14ac:dyDescent="0.25">
      <c r="C914" s="69" t="s">
        <v>205</v>
      </c>
      <c r="D914" s="21" t="s">
        <v>222</v>
      </c>
      <c r="E914" s="21">
        <v>2014</v>
      </c>
      <c r="F914" s="21">
        <v>47</v>
      </c>
      <c r="G914" s="21">
        <v>45</v>
      </c>
      <c r="H914" s="21">
        <v>109</v>
      </c>
      <c r="I914" s="21">
        <v>58.53846153846154</v>
      </c>
      <c r="J914" s="21">
        <v>56.025641025641022</v>
      </c>
      <c r="K914" s="21">
        <v>129</v>
      </c>
      <c r="L914" s="52">
        <v>129</v>
      </c>
      <c r="M9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4" s="28"/>
    </row>
    <row r="915" spans="3:14" x14ac:dyDescent="0.25">
      <c r="C915" s="69" t="s">
        <v>205</v>
      </c>
      <c r="D915" s="21" t="s">
        <v>223</v>
      </c>
      <c r="E915" s="21">
        <v>2014</v>
      </c>
      <c r="F915" s="21">
        <v>25</v>
      </c>
      <c r="G915" s="21">
        <v>26</v>
      </c>
      <c r="H915" s="21">
        <v>72</v>
      </c>
      <c r="I915" s="21">
        <v>31.25</v>
      </c>
      <c r="J915" s="21">
        <v>32.5</v>
      </c>
      <c r="K915" s="21">
        <v>89.948717948717956</v>
      </c>
      <c r="L915" s="52">
        <v>89.948717948717956</v>
      </c>
      <c r="M9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15" s="28"/>
    </row>
    <row r="916" spans="3:14" x14ac:dyDescent="0.25">
      <c r="C916" s="69" t="s">
        <v>205</v>
      </c>
      <c r="D916" s="21" t="s">
        <v>225</v>
      </c>
      <c r="E916" s="21">
        <v>2014</v>
      </c>
      <c r="F916" s="21">
        <v>18</v>
      </c>
      <c r="G916" s="21">
        <v>40</v>
      </c>
      <c r="H916" s="21">
        <v>151</v>
      </c>
      <c r="I916" s="21">
        <v>22.5</v>
      </c>
      <c r="J916" s="21">
        <v>50</v>
      </c>
      <c r="K916" s="21">
        <v>171</v>
      </c>
      <c r="L916" s="52">
        <v>171</v>
      </c>
      <c r="M9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6" s="28"/>
    </row>
    <row r="917" spans="3:14" x14ac:dyDescent="0.25">
      <c r="C917" s="69" t="s">
        <v>205</v>
      </c>
      <c r="D917" s="21" t="s">
        <v>227</v>
      </c>
      <c r="E917" s="21">
        <v>2014</v>
      </c>
      <c r="F917" s="21">
        <v>22</v>
      </c>
      <c r="G917" s="21">
        <v>41</v>
      </c>
      <c r="H917" s="21">
        <v>93</v>
      </c>
      <c r="I917" s="21">
        <v>27.5</v>
      </c>
      <c r="J917" s="21">
        <v>51</v>
      </c>
      <c r="K917" s="21">
        <v>113</v>
      </c>
      <c r="L917" s="52">
        <v>113</v>
      </c>
      <c r="M9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7" s="28"/>
    </row>
    <row r="918" spans="3:14" x14ac:dyDescent="0.25">
      <c r="C918" s="69" t="s">
        <v>205</v>
      </c>
      <c r="D918" s="21" t="s">
        <v>228</v>
      </c>
      <c r="E918" s="21">
        <v>2014</v>
      </c>
      <c r="F918" s="21">
        <v>23</v>
      </c>
      <c r="G918" s="21">
        <v>45</v>
      </c>
      <c r="H918" s="21">
        <v>92</v>
      </c>
      <c r="I918" s="21">
        <v>28.75</v>
      </c>
      <c r="J918" s="21">
        <v>56.025641025641022</v>
      </c>
      <c r="K918" s="21">
        <v>112</v>
      </c>
      <c r="L918" s="52">
        <v>112</v>
      </c>
      <c r="M9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18" s="28"/>
    </row>
    <row r="919" spans="3:14" x14ac:dyDescent="0.25">
      <c r="C919" s="69" t="s">
        <v>205</v>
      </c>
      <c r="D919" s="21" t="s">
        <v>229</v>
      </c>
      <c r="E919" s="21">
        <v>2014</v>
      </c>
      <c r="F919" s="21">
        <v>0</v>
      </c>
      <c r="G919" s="21">
        <v>0</v>
      </c>
      <c r="H919" s="21">
        <v>0</v>
      </c>
      <c r="I919" s="21">
        <v>0</v>
      </c>
      <c r="J919" s="21">
        <v>0</v>
      </c>
      <c r="K919" s="21">
        <v>0</v>
      </c>
      <c r="L919" s="52">
        <v>0</v>
      </c>
      <c r="M9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19" s="28"/>
    </row>
    <row r="920" spans="3:14" x14ac:dyDescent="0.25">
      <c r="C920" s="69" t="s">
        <v>205</v>
      </c>
      <c r="D920" s="21" t="s">
        <v>230</v>
      </c>
      <c r="E920" s="21">
        <v>2014</v>
      </c>
      <c r="F920" s="21">
        <v>12</v>
      </c>
      <c r="G920" s="21">
        <v>45</v>
      </c>
      <c r="H920" s="21">
        <v>100</v>
      </c>
      <c r="I920" s="21">
        <v>15</v>
      </c>
      <c r="J920" s="21">
        <v>56.025641025641022</v>
      </c>
      <c r="K920" s="21">
        <v>120</v>
      </c>
      <c r="L920" s="52">
        <v>120</v>
      </c>
      <c r="M9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20" s="28"/>
    </row>
    <row r="921" spans="3:14" x14ac:dyDescent="0.25">
      <c r="C921" s="69" t="s">
        <v>205</v>
      </c>
      <c r="D921" s="21" t="s">
        <v>232</v>
      </c>
      <c r="E921" s="21">
        <v>2014</v>
      </c>
      <c r="F921" s="21">
        <v>15</v>
      </c>
      <c r="G921" s="21">
        <v>34</v>
      </c>
      <c r="H921" s="21">
        <v>76</v>
      </c>
      <c r="I921" s="21">
        <v>18.75</v>
      </c>
      <c r="J921" s="21">
        <v>42.5</v>
      </c>
      <c r="K921" s="21">
        <v>94.974358974358978</v>
      </c>
      <c r="L921" s="52">
        <v>94.974358974358978</v>
      </c>
      <c r="M9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21" s="28"/>
    </row>
    <row r="922" spans="3:14" x14ac:dyDescent="0.25">
      <c r="C922" s="69" t="s">
        <v>205</v>
      </c>
      <c r="D922" s="21" t="s">
        <v>233</v>
      </c>
      <c r="E922" s="21">
        <v>2014</v>
      </c>
      <c r="F922" s="21">
        <v>0</v>
      </c>
      <c r="G922" s="21">
        <v>0</v>
      </c>
      <c r="H922" s="21">
        <v>0</v>
      </c>
      <c r="I922" s="21">
        <v>0</v>
      </c>
      <c r="J922" s="21">
        <v>0</v>
      </c>
      <c r="K922" s="21">
        <v>0</v>
      </c>
      <c r="L922" s="52">
        <v>0</v>
      </c>
      <c r="M9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22" s="28"/>
    </row>
    <row r="923" spans="3:14" x14ac:dyDescent="0.25">
      <c r="C923" s="69" t="s">
        <v>205</v>
      </c>
      <c r="D923" s="21" t="s">
        <v>236</v>
      </c>
      <c r="E923" s="21">
        <v>2014</v>
      </c>
      <c r="F923" s="21">
        <v>18</v>
      </c>
      <c r="G923" s="21">
        <v>60</v>
      </c>
      <c r="H923" s="21">
        <v>109</v>
      </c>
      <c r="I923" s="21">
        <v>22.5</v>
      </c>
      <c r="J923" s="21">
        <v>74.871794871794876</v>
      </c>
      <c r="K923" s="21">
        <v>129</v>
      </c>
      <c r="L923" s="52">
        <v>129</v>
      </c>
      <c r="M9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23" s="28"/>
    </row>
    <row r="924" spans="3:14" x14ac:dyDescent="0.25">
      <c r="C924" s="69" t="s">
        <v>205</v>
      </c>
      <c r="D924" s="21" t="s">
        <v>238</v>
      </c>
      <c r="E924" s="21">
        <v>2014</v>
      </c>
      <c r="F924" s="21">
        <v>34</v>
      </c>
      <c r="G924" s="21">
        <v>56</v>
      </c>
      <c r="H924" s="21">
        <v>107</v>
      </c>
      <c r="I924" s="21">
        <v>42.5</v>
      </c>
      <c r="J924" s="21">
        <v>69.84615384615384</v>
      </c>
      <c r="K924" s="21">
        <v>127</v>
      </c>
      <c r="L924" s="52">
        <v>127</v>
      </c>
      <c r="M9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24" s="28"/>
    </row>
    <row r="925" spans="3:14" x14ac:dyDescent="0.25">
      <c r="C925" s="69" t="s">
        <v>205</v>
      </c>
      <c r="D925" s="21" t="s">
        <v>239</v>
      </c>
      <c r="E925" s="21">
        <v>2014</v>
      </c>
      <c r="F925" s="21">
        <v>0</v>
      </c>
      <c r="G925" s="21">
        <v>0</v>
      </c>
      <c r="H925" s="21">
        <v>0</v>
      </c>
      <c r="I925" s="21">
        <v>0</v>
      </c>
      <c r="J925" s="21">
        <v>0</v>
      </c>
      <c r="K925" s="21">
        <v>0</v>
      </c>
      <c r="L925" s="52">
        <v>0</v>
      </c>
      <c r="M9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25" s="28"/>
    </row>
    <row r="926" spans="3:14" x14ac:dyDescent="0.25">
      <c r="C926" s="69" t="s">
        <v>205</v>
      </c>
      <c r="D926" s="21" t="s">
        <v>240</v>
      </c>
      <c r="E926" s="21">
        <v>2014</v>
      </c>
      <c r="F926" s="21">
        <v>26</v>
      </c>
      <c r="G926" s="21">
        <v>20</v>
      </c>
      <c r="H926" s="21">
        <v>136</v>
      </c>
      <c r="I926" s="21">
        <v>32.5</v>
      </c>
      <c r="J926" s="21">
        <v>25</v>
      </c>
      <c r="K926" s="21">
        <v>156</v>
      </c>
      <c r="L926" s="52">
        <v>156</v>
      </c>
      <c r="M9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26" s="28"/>
    </row>
    <row r="927" spans="3:14" x14ac:dyDescent="0.25">
      <c r="C927" s="69" t="s">
        <v>205</v>
      </c>
      <c r="D927" s="21" t="s">
        <v>241</v>
      </c>
      <c r="E927" s="21">
        <v>2014</v>
      </c>
      <c r="F927" s="21">
        <v>2</v>
      </c>
      <c r="G927" s="21">
        <v>12</v>
      </c>
      <c r="H927" s="21">
        <v>44</v>
      </c>
      <c r="I927" s="21">
        <v>2.5</v>
      </c>
      <c r="J927" s="21">
        <v>15</v>
      </c>
      <c r="K927" s="21">
        <v>54.769230769230766</v>
      </c>
      <c r="L927" s="52">
        <v>54.769230769230766</v>
      </c>
      <c r="M9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27" s="28"/>
    </row>
    <row r="928" spans="3:14" x14ac:dyDescent="0.25">
      <c r="C928" s="69" t="s">
        <v>205</v>
      </c>
      <c r="D928" s="21" t="s">
        <v>242</v>
      </c>
      <c r="E928" s="21">
        <v>2014</v>
      </c>
      <c r="F928" s="21">
        <v>2</v>
      </c>
      <c r="G928" s="21">
        <v>5</v>
      </c>
      <c r="H928" s="21">
        <v>42</v>
      </c>
      <c r="I928" s="21">
        <v>2.5</v>
      </c>
      <c r="J928" s="21">
        <v>6.25</v>
      </c>
      <c r="K928" s="21">
        <v>52.256410256410255</v>
      </c>
      <c r="L928" s="52">
        <v>52.256410256410255</v>
      </c>
      <c r="M9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28" s="28"/>
    </row>
    <row r="929" spans="3:14" x14ac:dyDescent="0.25">
      <c r="C929" s="69" t="s">
        <v>244</v>
      </c>
      <c r="D929" s="21" t="s">
        <v>245</v>
      </c>
      <c r="E929" s="21">
        <v>2014</v>
      </c>
      <c r="F929" s="21">
        <v>2</v>
      </c>
      <c r="G929" s="21">
        <v>10</v>
      </c>
      <c r="H929" s="21">
        <v>28</v>
      </c>
      <c r="I929" s="21">
        <v>2.5</v>
      </c>
      <c r="J929" s="21">
        <v>12.5</v>
      </c>
      <c r="K929" s="21">
        <v>35</v>
      </c>
      <c r="L929" s="52">
        <v>35</v>
      </c>
      <c r="M9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29" s="28"/>
    </row>
    <row r="930" spans="3:14" x14ac:dyDescent="0.25">
      <c r="C930" s="69" t="s">
        <v>246</v>
      </c>
      <c r="D930" s="21" t="s">
        <v>247</v>
      </c>
      <c r="E930" s="21">
        <v>2014</v>
      </c>
      <c r="F930" s="21">
        <v>2</v>
      </c>
      <c r="G930" s="21">
        <v>10</v>
      </c>
      <c r="H930" s="21">
        <v>63</v>
      </c>
      <c r="I930" s="21">
        <v>2.5</v>
      </c>
      <c r="J930" s="21">
        <v>12.5</v>
      </c>
      <c r="K930" s="21">
        <v>78.641025641025635</v>
      </c>
      <c r="L930" s="52">
        <v>78.641025641025635</v>
      </c>
      <c r="M9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30" s="28"/>
    </row>
    <row r="931" spans="3:14" x14ac:dyDescent="0.25">
      <c r="C931" s="69" t="s">
        <v>246</v>
      </c>
      <c r="D931" s="21" t="s">
        <v>249</v>
      </c>
      <c r="E931" s="21">
        <v>2014</v>
      </c>
      <c r="F931" s="21">
        <v>2</v>
      </c>
      <c r="G931" s="21">
        <v>5</v>
      </c>
      <c r="H931" s="21">
        <v>38</v>
      </c>
      <c r="I931" s="21">
        <v>2.5</v>
      </c>
      <c r="J931" s="21">
        <v>6.25</v>
      </c>
      <c r="K931" s="21">
        <v>47.5</v>
      </c>
      <c r="L931" s="52">
        <v>47.5</v>
      </c>
      <c r="M9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31" s="28"/>
    </row>
    <row r="932" spans="3:14" x14ac:dyDescent="0.25">
      <c r="C932" s="69" t="s">
        <v>246</v>
      </c>
      <c r="D932" s="21" t="s">
        <v>250</v>
      </c>
      <c r="E932" s="21">
        <v>2014</v>
      </c>
      <c r="F932" s="21">
        <v>0</v>
      </c>
      <c r="G932" s="21">
        <v>0</v>
      </c>
      <c r="H932" s="21">
        <v>0</v>
      </c>
      <c r="I932" s="21">
        <v>0</v>
      </c>
      <c r="J932" s="21">
        <v>0</v>
      </c>
      <c r="K932" s="21">
        <v>0</v>
      </c>
      <c r="L932" s="52">
        <v>0</v>
      </c>
      <c r="M9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32" s="28"/>
    </row>
    <row r="933" spans="3:14" x14ac:dyDescent="0.25">
      <c r="C933" s="69" t="s">
        <v>246</v>
      </c>
      <c r="D933" s="21" t="s">
        <v>251</v>
      </c>
      <c r="E933" s="21">
        <v>2014</v>
      </c>
      <c r="F933" s="21">
        <v>2</v>
      </c>
      <c r="G933" s="21">
        <v>7</v>
      </c>
      <c r="H933" s="21">
        <v>43</v>
      </c>
      <c r="I933" s="21">
        <v>2.5</v>
      </c>
      <c r="J933" s="21">
        <v>8.75</v>
      </c>
      <c r="K933" s="21">
        <v>53.512820512820511</v>
      </c>
      <c r="L933" s="52">
        <v>53.512820512820511</v>
      </c>
      <c r="M9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33" s="28"/>
    </row>
    <row r="934" spans="3:14" x14ac:dyDescent="0.25">
      <c r="C934" s="69" t="s">
        <v>246</v>
      </c>
      <c r="D934" s="21" t="s">
        <v>252</v>
      </c>
      <c r="E934" s="21">
        <v>2014</v>
      </c>
      <c r="F934" s="21">
        <v>2</v>
      </c>
      <c r="G934" s="21">
        <v>5</v>
      </c>
      <c r="H934" s="21">
        <v>46</v>
      </c>
      <c r="I934" s="21">
        <v>2.5</v>
      </c>
      <c r="J934" s="21">
        <v>6.25</v>
      </c>
      <c r="K934" s="21">
        <v>57.282051282051285</v>
      </c>
      <c r="L934" s="52">
        <v>57.282051282051285</v>
      </c>
      <c r="M9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34" s="28"/>
    </row>
    <row r="935" spans="3:14" x14ac:dyDescent="0.25">
      <c r="C935" s="69" t="s">
        <v>246</v>
      </c>
      <c r="D935" s="21" t="s">
        <v>253</v>
      </c>
      <c r="E935" s="21">
        <v>2014</v>
      </c>
      <c r="F935" s="21">
        <v>2</v>
      </c>
      <c r="G935" s="21">
        <v>5</v>
      </c>
      <c r="H935" s="21">
        <v>36</v>
      </c>
      <c r="I935" s="21">
        <v>2.5</v>
      </c>
      <c r="J935" s="21">
        <v>6.25</v>
      </c>
      <c r="K935" s="21">
        <v>45</v>
      </c>
      <c r="L935" s="52">
        <v>45</v>
      </c>
      <c r="M9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35" s="28"/>
    </row>
    <row r="936" spans="3:14" x14ac:dyDescent="0.25">
      <c r="C936" s="69" t="s">
        <v>246</v>
      </c>
      <c r="D936" s="21" t="s">
        <v>254</v>
      </c>
      <c r="E936" s="21">
        <v>2014</v>
      </c>
      <c r="F936" s="21">
        <v>2</v>
      </c>
      <c r="G936" s="21">
        <v>5</v>
      </c>
      <c r="H936" s="21">
        <v>48</v>
      </c>
      <c r="I936" s="21">
        <v>2.5</v>
      </c>
      <c r="J936" s="21">
        <v>6.25</v>
      </c>
      <c r="K936" s="21">
        <v>59.794871794871796</v>
      </c>
      <c r="L936" s="52">
        <v>59.794871794871796</v>
      </c>
      <c r="M9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36" s="28"/>
    </row>
    <row r="937" spans="3:14" x14ac:dyDescent="0.25">
      <c r="C937" s="69" t="s">
        <v>255</v>
      </c>
      <c r="D937" s="21" t="s">
        <v>256</v>
      </c>
      <c r="E937" s="21">
        <v>2014</v>
      </c>
      <c r="F937" s="21">
        <v>2</v>
      </c>
      <c r="G937" s="21">
        <v>5</v>
      </c>
      <c r="H937" s="21">
        <v>129</v>
      </c>
      <c r="I937" s="21">
        <v>2.5</v>
      </c>
      <c r="J937" s="21">
        <v>6.25</v>
      </c>
      <c r="K937" s="21">
        <v>149</v>
      </c>
      <c r="L937" s="52">
        <v>149</v>
      </c>
      <c r="M9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37" s="28"/>
    </row>
    <row r="938" spans="3:14" x14ac:dyDescent="0.25">
      <c r="C938" s="69" t="s">
        <v>255</v>
      </c>
      <c r="D938" s="21" t="s">
        <v>257</v>
      </c>
      <c r="E938" s="21">
        <v>2014</v>
      </c>
      <c r="F938" s="21">
        <v>2</v>
      </c>
      <c r="G938" s="21">
        <v>5</v>
      </c>
      <c r="H938" s="21">
        <v>91</v>
      </c>
      <c r="I938" s="21">
        <v>2.5</v>
      </c>
      <c r="J938" s="21">
        <v>6.25</v>
      </c>
      <c r="K938" s="21">
        <v>111</v>
      </c>
      <c r="L938" s="52">
        <v>111</v>
      </c>
      <c r="M9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38" s="28"/>
    </row>
    <row r="939" spans="3:14" x14ac:dyDescent="0.25">
      <c r="C939" s="69" t="s">
        <v>255</v>
      </c>
      <c r="D939" s="21" t="s">
        <v>258</v>
      </c>
      <c r="E939" s="21">
        <v>2014</v>
      </c>
      <c r="F939" s="21">
        <v>10</v>
      </c>
      <c r="G939" s="21">
        <v>23</v>
      </c>
      <c r="H939" s="21">
        <v>116</v>
      </c>
      <c r="I939" s="21">
        <v>12.5</v>
      </c>
      <c r="J939" s="21">
        <v>28.75</v>
      </c>
      <c r="K939" s="21">
        <v>136</v>
      </c>
      <c r="L939" s="52">
        <v>136</v>
      </c>
      <c r="M9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39" s="28"/>
    </row>
    <row r="940" spans="3:14" x14ac:dyDescent="0.25">
      <c r="C940" s="69" t="s">
        <v>255</v>
      </c>
      <c r="D940" s="21" t="s">
        <v>259</v>
      </c>
      <c r="E940" s="21">
        <v>2014</v>
      </c>
      <c r="F940" s="21">
        <v>4</v>
      </c>
      <c r="G940" s="21">
        <v>12</v>
      </c>
      <c r="H940" s="21">
        <v>87</v>
      </c>
      <c r="I940" s="21">
        <v>5</v>
      </c>
      <c r="J940" s="21">
        <v>15</v>
      </c>
      <c r="K940" s="21">
        <v>107</v>
      </c>
      <c r="L940" s="52">
        <v>107</v>
      </c>
      <c r="M9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0" s="28"/>
    </row>
    <row r="941" spans="3:14" x14ac:dyDescent="0.25">
      <c r="C941" s="69" t="s">
        <v>260</v>
      </c>
      <c r="D941" s="21" t="s">
        <v>261</v>
      </c>
      <c r="E941" s="21">
        <v>2014</v>
      </c>
      <c r="F941" s="21">
        <v>2</v>
      </c>
      <c r="G941" s="21">
        <v>17</v>
      </c>
      <c r="H941" s="21">
        <v>72</v>
      </c>
      <c r="I941" s="21">
        <v>2.5</v>
      </c>
      <c r="J941" s="21">
        <v>21.25</v>
      </c>
      <c r="K941" s="21">
        <v>89.948717948717956</v>
      </c>
      <c r="L941" s="52">
        <v>89.948717948717956</v>
      </c>
      <c r="M9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41" s="28"/>
    </row>
    <row r="942" spans="3:14" x14ac:dyDescent="0.25">
      <c r="C942" s="69" t="s">
        <v>260</v>
      </c>
      <c r="D942" s="21" t="s">
        <v>262</v>
      </c>
      <c r="E942" s="21">
        <v>2014</v>
      </c>
      <c r="F942" s="21">
        <v>2</v>
      </c>
      <c r="G942" s="21">
        <v>18</v>
      </c>
      <c r="H942" s="21">
        <v>90</v>
      </c>
      <c r="I942" s="21">
        <v>2.5</v>
      </c>
      <c r="J942" s="21">
        <v>22.5</v>
      </c>
      <c r="K942" s="21">
        <v>110</v>
      </c>
      <c r="L942" s="52">
        <v>110</v>
      </c>
      <c r="M9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2" s="28"/>
    </row>
    <row r="943" spans="3:14" x14ac:dyDescent="0.25">
      <c r="C943" s="69" t="s">
        <v>263</v>
      </c>
      <c r="D943" s="21" t="s">
        <v>264</v>
      </c>
      <c r="E943" s="21">
        <v>2014</v>
      </c>
      <c r="F943" s="21">
        <v>2</v>
      </c>
      <c r="G943" s="21">
        <v>30</v>
      </c>
      <c r="H943" s="21">
        <v>92</v>
      </c>
      <c r="I943" s="21">
        <v>2.5</v>
      </c>
      <c r="J943" s="21">
        <v>37.5</v>
      </c>
      <c r="K943" s="21">
        <v>112</v>
      </c>
      <c r="L943" s="52">
        <v>112</v>
      </c>
      <c r="M9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3" s="28"/>
    </row>
    <row r="944" spans="3:14" x14ac:dyDescent="0.25">
      <c r="C944" s="69" t="s">
        <v>263</v>
      </c>
      <c r="D944" s="21" t="s">
        <v>265</v>
      </c>
      <c r="E944" s="21">
        <v>2014</v>
      </c>
      <c r="F944" s="21">
        <v>11</v>
      </c>
      <c r="G944" s="21">
        <v>19</v>
      </c>
      <c r="H944" s="21">
        <v>112</v>
      </c>
      <c r="I944" s="21">
        <v>13.75</v>
      </c>
      <c r="J944" s="21">
        <v>23.75</v>
      </c>
      <c r="K944" s="21">
        <v>132</v>
      </c>
      <c r="L944" s="52">
        <v>132</v>
      </c>
      <c r="M9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4" s="28"/>
    </row>
    <row r="945" spans="3:14" x14ac:dyDescent="0.25">
      <c r="C945" s="69" t="s">
        <v>263</v>
      </c>
      <c r="D945" s="21" t="s">
        <v>266</v>
      </c>
      <c r="E945" s="21">
        <v>2014</v>
      </c>
      <c r="F945" s="21">
        <v>2</v>
      </c>
      <c r="G945" s="21">
        <v>10</v>
      </c>
      <c r="H945" s="21">
        <v>94</v>
      </c>
      <c r="I945" s="21">
        <v>2.5</v>
      </c>
      <c r="J945" s="21">
        <v>12.5</v>
      </c>
      <c r="K945" s="21">
        <v>114</v>
      </c>
      <c r="L945" s="52">
        <v>114</v>
      </c>
      <c r="M9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5" s="28"/>
    </row>
    <row r="946" spans="3:14" x14ac:dyDescent="0.25">
      <c r="C946" s="69" t="s">
        <v>263</v>
      </c>
      <c r="D946" s="21" t="s">
        <v>268</v>
      </c>
      <c r="E946" s="21">
        <v>2014</v>
      </c>
      <c r="F946" s="21">
        <v>2</v>
      </c>
      <c r="G946" s="21">
        <v>13</v>
      </c>
      <c r="H946" s="21">
        <v>70</v>
      </c>
      <c r="I946" s="21">
        <v>2.5</v>
      </c>
      <c r="J946" s="21">
        <v>16.25</v>
      </c>
      <c r="K946" s="21">
        <v>87.435897435897431</v>
      </c>
      <c r="L946" s="52">
        <v>87.435897435897431</v>
      </c>
      <c r="M9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46" s="28"/>
    </row>
    <row r="947" spans="3:14" x14ac:dyDescent="0.25">
      <c r="C947" s="69" t="s">
        <v>263</v>
      </c>
      <c r="D947" s="21" t="s">
        <v>270</v>
      </c>
      <c r="E947" s="21">
        <v>2014</v>
      </c>
      <c r="F947" s="21">
        <v>10</v>
      </c>
      <c r="G947" s="21">
        <v>11</v>
      </c>
      <c r="H947" s="21">
        <v>88</v>
      </c>
      <c r="I947" s="21">
        <v>12.5</v>
      </c>
      <c r="J947" s="21">
        <v>13.75</v>
      </c>
      <c r="K947" s="21">
        <v>108</v>
      </c>
      <c r="L947" s="52">
        <v>108</v>
      </c>
      <c r="M9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47" s="28"/>
    </row>
    <row r="948" spans="3:14" x14ac:dyDescent="0.25">
      <c r="C948" s="69" t="s">
        <v>263</v>
      </c>
      <c r="D948" s="21" t="s">
        <v>272</v>
      </c>
      <c r="E948" s="21">
        <v>2014</v>
      </c>
      <c r="F948" s="21">
        <v>2</v>
      </c>
      <c r="G948" s="21">
        <v>16</v>
      </c>
      <c r="H948" s="21">
        <v>67</v>
      </c>
      <c r="I948" s="21">
        <v>2.5</v>
      </c>
      <c r="J948" s="21">
        <v>20</v>
      </c>
      <c r="K948" s="21">
        <v>83.666666666666657</v>
      </c>
      <c r="L948" s="52">
        <v>83.666666666666657</v>
      </c>
      <c r="M9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48" s="28"/>
    </row>
    <row r="949" spans="3:14" x14ac:dyDescent="0.25">
      <c r="C949" s="69" t="s">
        <v>263</v>
      </c>
      <c r="D949" s="21" t="s">
        <v>273</v>
      </c>
      <c r="E949" s="21">
        <v>2014</v>
      </c>
      <c r="F949" s="21">
        <v>4</v>
      </c>
      <c r="G949" s="21">
        <v>20</v>
      </c>
      <c r="H949" s="21">
        <v>52</v>
      </c>
      <c r="I949" s="21">
        <v>5</v>
      </c>
      <c r="J949" s="21">
        <v>25</v>
      </c>
      <c r="K949" s="21">
        <v>64.820512820512818</v>
      </c>
      <c r="L949" s="52">
        <v>64.820512820512818</v>
      </c>
      <c r="M9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49" s="28"/>
    </row>
    <row r="950" spans="3:14" x14ac:dyDescent="0.25">
      <c r="C950" s="69" t="s">
        <v>263</v>
      </c>
      <c r="D950" s="21" t="s">
        <v>274</v>
      </c>
      <c r="E950" s="21">
        <v>2014</v>
      </c>
      <c r="F950" s="21">
        <v>0</v>
      </c>
      <c r="G950" s="21">
        <v>0</v>
      </c>
      <c r="H950" s="21">
        <v>0</v>
      </c>
      <c r="I950" s="21">
        <v>0</v>
      </c>
      <c r="J950" s="21">
        <v>0</v>
      </c>
      <c r="K950" s="21">
        <v>0</v>
      </c>
      <c r="L950" s="52">
        <v>0</v>
      </c>
      <c r="M9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50" s="28"/>
    </row>
    <row r="951" spans="3:14" x14ac:dyDescent="0.25">
      <c r="C951" s="69" t="s">
        <v>263</v>
      </c>
      <c r="D951" s="21" t="s">
        <v>275</v>
      </c>
      <c r="E951" s="21">
        <v>2014</v>
      </c>
      <c r="F951" s="21">
        <v>6</v>
      </c>
      <c r="G951" s="21">
        <v>11</v>
      </c>
      <c r="H951" s="21">
        <v>83</v>
      </c>
      <c r="I951" s="21">
        <v>7.5</v>
      </c>
      <c r="J951" s="21">
        <v>13.75</v>
      </c>
      <c r="K951" s="21">
        <v>103</v>
      </c>
      <c r="L951" s="52">
        <v>103</v>
      </c>
      <c r="M9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51" s="28"/>
    </row>
    <row r="952" spans="3:14" x14ac:dyDescent="0.25">
      <c r="C952" s="69" t="s">
        <v>263</v>
      </c>
      <c r="D952" s="21" t="s">
        <v>276</v>
      </c>
      <c r="E952" s="21">
        <v>2014</v>
      </c>
      <c r="F952" s="21">
        <v>3</v>
      </c>
      <c r="G952" s="21">
        <v>16</v>
      </c>
      <c r="H952" s="21">
        <v>55</v>
      </c>
      <c r="I952" s="21">
        <v>3.75</v>
      </c>
      <c r="J952" s="21">
        <v>20</v>
      </c>
      <c r="K952" s="21">
        <v>68.589743589743591</v>
      </c>
      <c r="L952" s="52">
        <v>68.589743589743591</v>
      </c>
      <c r="M9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52" s="28"/>
    </row>
    <row r="953" spans="3:14" x14ac:dyDescent="0.25">
      <c r="C953" s="69" t="s">
        <v>263</v>
      </c>
      <c r="D953" s="21" t="s">
        <v>277</v>
      </c>
      <c r="E953" s="21">
        <v>2014</v>
      </c>
      <c r="F953" s="21">
        <v>9</v>
      </c>
      <c r="G953" s="21">
        <v>24</v>
      </c>
      <c r="H953" s="21">
        <v>124</v>
      </c>
      <c r="I953" s="21">
        <v>11.25</v>
      </c>
      <c r="J953" s="21">
        <v>30</v>
      </c>
      <c r="K953" s="21">
        <v>144</v>
      </c>
      <c r="L953" s="52">
        <v>144</v>
      </c>
      <c r="M9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53" s="28"/>
    </row>
    <row r="954" spans="3:14" x14ac:dyDescent="0.25">
      <c r="C954" s="69" t="s">
        <v>263</v>
      </c>
      <c r="D954" s="21" t="s">
        <v>278</v>
      </c>
      <c r="E954" s="21">
        <v>2014</v>
      </c>
      <c r="F954" s="21">
        <v>16</v>
      </c>
      <c r="G954" s="21">
        <v>12</v>
      </c>
      <c r="H954" s="21">
        <v>35</v>
      </c>
      <c r="I954" s="21">
        <v>20</v>
      </c>
      <c r="J954" s="21">
        <v>15</v>
      </c>
      <c r="K954" s="21">
        <v>43.75</v>
      </c>
      <c r="L954" s="52">
        <v>43.75</v>
      </c>
      <c r="M9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54" s="28"/>
    </row>
    <row r="955" spans="3:14" x14ac:dyDescent="0.25">
      <c r="C955" s="69" t="s">
        <v>263</v>
      </c>
      <c r="D955" s="21" t="s">
        <v>279</v>
      </c>
      <c r="E955" s="21">
        <v>2014</v>
      </c>
      <c r="F955" s="21">
        <v>11</v>
      </c>
      <c r="G955" s="21">
        <v>31</v>
      </c>
      <c r="H955" s="21">
        <v>145</v>
      </c>
      <c r="I955" s="21">
        <v>13.75</v>
      </c>
      <c r="J955" s="21">
        <v>38.75</v>
      </c>
      <c r="K955" s="21">
        <v>165</v>
      </c>
      <c r="L955" s="52">
        <v>165</v>
      </c>
      <c r="M9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55" s="28"/>
    </row>
    <row r="956" spans="3:14" x14ac:dyDescent="0.25">
      <c r="C956" s="69" t="s">
        <v>263</v>
      </c>
      <c r="D956" s="21" t="s">
        <v>280</v>
      </c>
      <c r="E956" s="21">
        <v>2014</v>
      </c>
      <c r="F956" s="21">
        <v>0</v>
      </c>
      <c r="G956" s="21">
        <v>0</v>
      </c>
      <c r="H956" s="21">
        <v>0</v>
      </c>
      <c r="I956" s="21">
        <v>0</v>
      </c>
      <c r="J956" s="21">
        <v>0</v>
      </c>
      <c r="K956" s="21">
        <v>0</v>
      </c>
      <c r="L956" s="52">
        <v>0</v>
      </c>
      <c r="M9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56" s="28"/>
    </row>
    <row r="957" spans="3:14" x14ac:dyDescent="0.25">
      <c r="C957" s="69" t="s">
        <v>281</v>
      </c>
      <c r="D957" s="21" t="s">
        <v>281</v>
      </c>
      <c r="E957" s="21">
        <v>2014</v>
      </c>
      <c r="F957" s="21">
        <v>6</v>
      </c>
      <c r="G957" s="21">
        <v>17</v>
      </c>
      <c r="H957" s="21">
        <v>122</v>
      </c>
      <c r="I957" s="21">
        <v>7.5</v>
      </c>
      <c r="J957" s="21">
        <v>21.25</v>
      </c>
      <c r="K957" s="21">
        <v>142</v>
      </c>
      <c r="L957" s="52">
        <v>142</v>
      </c>
      <c r="M9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57" s="28"/>
    </row>
    <row r="958" spans="3:14" x14ac:dyDescent="0.25">
      <c r="C958" s="69" t="s">
        <v>281</v>
      </c>
      <c r="D958" s="21" t="s">
        <v>282</v>
      </c>
      <c r="E958" s="21">
        <v>2014</v>
      </c>
      <c r="F958" s="21">
        <v>6</v>
      </c>
      <c r="G958" s="21">
        <v>15</v>
      </c>
      <c r="H958" s="21">
        <v>113</v>
      </c>
      <c r="I958" s="21">
        <v>7.5</v>
      </c>
      <c r="J958" s="21">
        <v>18.75</v>
      </c>
      <c r="K958" s="21">
        <v>133</v>
      </c>
      <c r="L958" s="52">
        <v>133</v>
      </c>
      <c r="M9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58" s="28"/>
    </row>
    <row r="959" spans="3:14" x14ac:dyDescent="0.25">
      <c r="C959" s="69" t="s">
        <v>283</v>
      </c>
      <c r="D959" s="21" t="s">
        <v>284</v>
      </c>
      <c r="E959" s="21">
        <v>2014</v>
      </c>
      <c r="F959" s="21">
        <v>4</v>
      </c>
      <c r="G959" s="21">
        <v>12</v>
      </c>
      <c r="H959" s="21">
        <v>74</v>
      </c>
      <c r="I959" s="21">
        <v>5</v>
      </c>
      <c r="J959" s="21">
        <v>15</v>
      </c>
      <c r="K959" s="21">
        <v>92.461538461538453</v>
      </c>
      <c r="L959" s="52">
        <v>92.461538461538453</v>
      </c>
      <c r="M9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59" s="28"/>
    </row>
    <row r="960" spans="3:14" x14ac:dyDescent="0.25">
      <c r="C960" s="69" t="s">
        <v>283</v>
      </c>
      <c r="D960" s="21" t="s">
        <v>286</v>
      </c>
      <c r="E960" s="21">
        <v>2014</v>
      </c>
      <c r="F960" s="21">
        <v>7</v>
      </c>
      <c r="G960" s="21">
        <v>36</v>
      </c>
      <c r="H960" s="21">
        <v>135</v>
      </c>
      <c r="I960" s="21">
        <v>8.75</v>
      </c>
      <c r="J960" s="21">
        <v>45</v>
      </c>
      <c r="K960" s="21">
        <v>155</v>
      </c>
      <c r="L960" s="52">
        <v>155</v>
      </c>
      <c r="M9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0" s="28"/>
    </row>
    <row r="961" spans="3:14" x14ac:dyDescent="0.25">
      <c r="C961" s="69" t="s">
        <v>283</v>
      </c>
      <c r="D961" s="21" t="s">
        <v>287</v>
      </c>
      <c r="E961" s="21">
        <v>2014</v>
      </c>
      <c r="F961" s="21">
        <v>7</v>
      </c>
      <c r="G961" s="21">
        <v>14</v>
      </c>
      <c r="H961" s="21">
        <v>55</v>
      </c>
      <c r="I961" s="21">
        <v>8.75</v>
      </c>
      <c r="J961" s="21">
        <v>17.5</v>
      </c>
      <c r="K961" s="21">
        <v>68.589743589743591</v>
      </c>
      <c r="L961" s="52">
        <v>68.589743589743591</v>
      </c>
      <c r="M9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61" s="28"/>
    </row>
    <row r="962" spans="3:14" x14ac:dyDescent="0.25">
      <c r="C962" s="69" t="s">
        <v>283</v>
      </c>
      <c r="D962" s="21" t="s">
        <v>288</v>
      </c>
      <c r="E962" s="21">
        <v>2014</v>
      </c>
      <c r="F962" s="21">
        <v>13</v>
      </c>
      <c r="G962" s="21">
        <v>26</v>
      </c>
      <c r="H962" s="21">
        <v>144</v>
      </c>
      <c r="I962" s="21">
        <v>16.25</v>
      </c>
      <c r="J962" s="21">
        <v>32.5</v>
      </c>
      <c r="K962" s="21">
        <v>164</v>
      </c>
      <c r="L962" s="52">
        <v>164</v>
      </c>
      <c r="M9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2" s="28"/>
    </row>
    <row r="963" spans="3:14" x14ac:dyDescent="0.25">
      <c r="C963" s="69" t="s">
        <v>283</v>
      </c>
      <c r="D963" s="21" t="s">
        <v>289</v>
      </c>
      <c r="E963" s="21">
        <v>2014</v>
      </c>
      <c r="F963" s="21">
        <v>10</v>
      </c>
      <c r="G963" s="21">
        <v>23</v>
      </c>
      <c r="H963" s="21">
        <v>160</v>
      </c>
      <c r="I963" s="21">
        <v>12.5</v>
      </c>
      <c r="J963" s="21">
        <v>28.75</v>
      </c>
      <c r="K963" s="21">
        <v>180</v>
      </c>
      <c r="L963" s="52">
        <v>180</v>
      </c>
      <c r="M9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3" s="28"/>
    </row>
    <row r="964" spans="3:14" x14ac:dyDescent="0.25">
      <c r="C964" s="69" t="s">
        <v>283</v>
      </c>
      <c r="D964" s="21" t="s">
        <v>290</v>
      </c>
      <c r="E964" s="21">
        <v>2014</v>
      </c>
      <c r="F964" s="21">
        <v>10</v>
      </c>
      <c r="G964" s="21">
        <v>26</v>
      </c>
      <c r="H964" s="21">
        <v>146</v>
      </c>
      <c r="I964" s="21">
        <v>12.5</v>
      </c>
      <c r="J964" s="21">
        <v>32.5</v>
      </c>
      <c r="K964" s="21">
        <v>166</v>
      </c>
      <c r="L964" s="52">
        <v>166</v>
      </c>
      <c r="M9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4" s="28"/>
    </row>
    <row r="965" spans="3:14" x14ac:dyDescent="0.25">
      <c r="C965" s="69" t="s">
        <v>283</v>
      </c>
      <c r="D965" s="21" t="s">
        <v>292</v>
      </c>
      <c r="E965" s="21">
        <v>2014</v>
      </c>
      <c r="F965" s="21">
        <v>4</v>
      </c>
      <c r="G965" s="21">
        <v>12</v>
      </c>
      <c r="H965" s="21">
        <v>85</v>
      </c>
      <c r="I965" s="21">
        <v>5</v>
      </c>
      <c r="J965" s="21">
        <v>15</v>
      </c>
      <c r="K965" s="21">
        <v>105</v>
      </c>
      <c r="L965" s="52">
        <v>105</v>
      </c>
      <c r="M9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5" s="28"/>
    </row>
    <row r="966" spans="3:14" x14ac:dyDescent="0.25">
      <c r="C966" s="69" t="s">
        <v>283</v>
      </c>
      <c r="D966" s="21" t="s">
        <v>293</v>
      </c>
      <c r="E966" s="21">
        <v>2014</v>
      </c>
      <c r="F966" s="21">
        <v>7</v>
      </c>
      <c r="G966" s="21">
        <v>13</v>
      </c>
      <c r="H966" s="21">
        <v>68</v>
      </c>
      <c r="I966" s="21">
        <v>8.75</v>
      </c>
      <c r="J966" s="21">
        <v>16.25</v>
      </c>
      <c r="K966" s="21">
        <v>84.92307692307692</v>
      </c>
      <c r="L966" s="52">
        <v>84.92307692307692</v>
      </c>
      <c r="M9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66" s="28"/>
    </row>
    <row r="967" spans="3:14" x14ac:dyDescent="0.25">
      <c r="C967" s="69" t="s">
        <v>283</v>
      </c>
      <c r="D967" s="21" t="s">
        <v>294</v>
      </c>
      <c r="E967" s="21">
        <v>2014</v>
      </c>
      <c r="F967" s="21">
        <v>5</v>
      </c>
      <c r="G967" s="21">
        <v>14</v>
      </c>
      <c r="H967" s="21">
        <v>104</v>
      </c>
      <c r="I967" s="21">
        <v>6.25</v>
      </c>
      <c r="J967" s="21">
        <v>17.5</v>
      </c>
      <c r="K967" s="21">
        <v>124</v>
      </c>
      <c r="L967" s="52">
        <v>124</v>
      </c>
      <c r="M9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7" s="28"/>
    </row>
    <row r="968" spans="3:14" x14ac:dyDescent="0.25">
      <c r="C968" s="69" t="s">
        <v>283</v>
      </c>
      <c r="D968" s="21" t="s">
        <v>296</v>
      </c>
      <c r="E968" s="21">
        <v>2014</v>
      </c>
      <c r="F968" s="21">
        <v>4</v>
      </c>
      <c r="G968" s="21">
        <v>12</v>
      </c>
      <c r="H968" s="21">
        <v>88</v>
      </c>
      <c r="I968" s="21">
        <v>5</v>
      </c>
      <c r="J968" s="21">
        <v>15</v>
      </c>
      <c r="K968" s="21">
        <v>108</v>
      </c>
      <c r="L968" s="52">
        <v>108</v>
      </c>
      <c r="M9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68" s="28"/>
    </row>
    <row r="969" spans="3:14" x14ac:dyDescent="0.25">
      <c r="C969" s="69" t="s">
        <v>283</v>
      </c>
      <c r="D969" s="21" t="s">
        <v>298</v>
      </c>
      <c r="E969" s="21">
        <v>2014</v>
      </c>
      <c r="F969" s="21">
        <v>11</v>
      </c>
      <c r="G969" s="21">
        <v>23</v>
      </c>
      <c r="H969" s="21">
        <v>240</v>
      </c>
      <c r="I969" s="21">
        <v>13.75</v>
      </c>
      <c r="J969" s="21">
        <v>28.75</v>
      </c>
      <c r="K969" s="21">
        <v>260</v>
      </c>
      <c r="L969" s="52">
        <v>260</v>
      </c>
      <c r="M9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969" s="28"/>
    </row>
    <row r="970" spans="3:14" x14ac:dyDescent="0.25">
      <c r="C970" s="69" t="s">
        <v>283</v>
      </c>
      <c r="D970" s="21" t="s">
        <v>299</v>
      </c>
      <c r="E970" s="21">
        <v>2014</v>
      </c>
      <c r="F970" s="21">
        <v>7</v>
      </c>
      <c r="G970" s="21">
        <v>43</v>
      </c>
      <c r="H970" s="21">
        <v>150</v>
      </c>
      <c r="I970" s="21">
        <v>8.75</v>
      </c>
      <c r="J970" s="21">
        <v>53.512820512820511</v>
      </c>
      <c r="K970" s="21">
        <v>170</v>
      </c>
      <c r="L970" s="52">
        <v>170</v>
      </c>
      <c r="M9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70" s="28"/>
    </row>
    <row r="971" spans="3:14" x14ac:dyDescent="0.25">
      <c r="C971" s="69" t="s">
        <v>283</v>
      </c>
      <c r="D971" s="21" t="s">
        <v>301</v>
      </c>
      <c r="E971" s="21">
        <v>2014</v>
      </c>
      <c r="F971" s="21">
        <v>7</v>
      </c>
      <c r="G971" s="21">
        <v>31</v>
      </c>
      <c r="H971" s="21">
        <v>190</v>
      </c>
      <c r="I971" s="21">
        <v>8.75</v>
      </c>
      <c r="J971" s="21">
        <v>38.75</v>
      </c>
      <c r="K971" s="21">
        <v>210</v>
      </c>
      <c r="L971" s="52">
        <v>210</v>
      </c>
      <c r="M9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971" s="28"/>
    </row>
    <row r="972" spans="3:14" x14ac:dyDescent="0.25">
      <c r="C972" s="69" t="s">
        <v>283</v>
      </c>
      <c r="D972" s="21" t="s">
        <v>303</v>
      </c>
      <c r="E972" s="21">
        <v>2014</v>
      </c>
      <c r="F972" s="21">
        <v>7</v>
      </c>
      <c r="G972" s="21">
        <v>35</v>
      </c>
      <c r="H972" s="21">
        <v>127</v>
      </c>
      <c r="I972" s="21">
        <v>8.75</v>
      </c>
      <c r="J972" s="21">
        <v>43.75</v>
      </c>
      <c r="K972" s="21">
        <v>147</v>
      </c>
      <c r="L972" s="52">
        <v>147</v>
      </c>
      <c r="M9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72" s="28"/>
    </row>
    <row r="973" spans="3:14" x14ac:dyDescent="0.25">
      <c r="C973" s="69" t="s">
        <v>304</v>
      </c>
      <c r="D973" s="21" t="s">
        <v>305</v>
      </c>
      <c r="E973" s="21">
        <v>2014</v>
      </c>
      <c r="F973" s="21">
        <v>6</v>
      </c>
      <c r="G973" s="21">
        <v>32</v>
      </c>
      <c r="H973" s="21">
        <v>112</v>
      </c>
      <c r="I973" s="21">
        <v>7.5</v>
      </c>
      <c r="J973" s="21">
        <v>40</v>
      </c>
      <c r="K973" s="21">
        <v>132</v>
      </c>
      <c r="L973" s="52">
        <v>132</v>
      </c>
      <c r="M9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73" s="28"/>
    </row>
    <row r="974" spans="3:14" x14ac:dyDescent="0.25">
      <c r="C974" s="69" t="s">
        <v>304</v>
      </c>
      <c r="D974" s="21" t="s">
        <v>306</v>
      </c>
      <c r="E974" s="21">
        <v>2014</v>
      </c>
      <c r="F974" s="21">
        <v>0</v>
      </c>
      <c r="G974" s="21">
        <v>0</v>
      </c>
      <c r="H974" s="21">
        <v>0</v>
      </c>
      <c r="I974" s="21">
        <v>0</v>
      </c>
      <c r="J974" s="21">
        <v>0</v>
      </c>
      <c r="K974" s="21">
        <v>0</v>
      </c>
      <c r="L974" s="52">
        <v>0</v>
      </c>
      <c r="M9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74" s="28"/>
    </row>
    <row r="975" spans="3:14" x14ac:dyDescent="0.25">
      <c r="C975" s="69" t="s">
        <v>304</v>
      </c>
      <c r="D975" s="21" t="s">
        <v>308</v>
      </c>
      <c r="E975" s="21">
        <v>2014</v>
      </c>
      <c r="F975" s="21">
        <v>13</v>
      </c>
      <c r="G975" s="21">
        <v>22</v>
      </c>
      <c r="H975" s="21">
        <v>57</v>
      </c>
      <c r="I975" s="21">
        <v>16.25</v>
      </c>
      <c r="J975" s="21">
        <v>27.5</v>
      </c>
      <c r="K975" s="21">
        <v>71.102564102564102</v>
      </c>
      <c r="L975" s="52">
        <v>71.102564102564102</v>
      </c>
      <c r="M9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5" s="28"/>
    </row>
    <row r="976" spans="3:14" x14ac:dyDescent="0.25">
      <c r="C976" s="69" t="s">
        <v>304</v>
      </c>
      <c r="D976" s="21" t="s">
        <v>310</v>
      </c>
      <c r="E976" s="21">
        <v>2014</v>
      </c>
      <c r="F976" s="21">
        <v>5</v>
      </c>
      <c r="G976" s="21">
        <v>25</v>
      </c>
      <c r="H976" s="21">
        <v>49</v>
      </c>
      <c r="I976" s="21">
        <v>6.25</v>
      </c>
      <c r="J976" s="21">
        <v>31.25</v>
      </c>
      <c r="K976" s="21">
        <v>61.051282051282051</v>
      </c>
      <c r="L976" s="52">
        <v>61.051282051282051</v>
      </c>
      <c r="M9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6" s="28"/>
    </row>
    <row r="977" spans="3:14" x14ac:dyDescent="0.25">
      <c r="C977" s="69" t="s">
        <v>304</v>
      </c>
      <c r="D977" s="21" t="s">
        <v>312</v>
      </c>
      <c r="E977" s="21">
        <v>2014</v>
      </c>
      <c r="F977" s="21">
        <v>9</v>
      </c>
      <c r="G977" s="21">
        <v>20</v>
      </c>
      <c r="H977" s="21">
        <v>62</v>
      </c>
      <c r="I977" s="21">
        <v>11.25</v>
      </c>
      <c r="J977" s="21">
        <v>25</v>
      </c>
      <c r="K977" s="21">
        <v>77.384615384615387</v>
      </c>
      <c r="L977" s="52">
        <v>77.384615384615387</v>
      </c>
      <c r="M9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7" s="28"/>
    </row>
    <row r="978" spans="3:14" x14ac:dyDescent="0.25">
      <c r="C978" s="69" t="s">
        <v>314</v>
      </c>
      <c r="D978" s="21" t="s">
        <v>315</v>
      </c>
      <c r="E978" s="21">
        <v>2014</v>
      </c>
      <c r="F978" s="21">
        <v>13</v>
      </c>
      <c r="G978" s="21">
        <v>26</v>
      </c>
      <c r="H978" s="21">
        <v>46</v>
      </c>
      <c r="I978" s="21">
        <v>16.25</v>
      </c>
      <c r="J978" s="21">
        <v>32.5</v>
      </c>
      <c r="K978" s="21">
        <v>57.282051282051285</v>
      </c>
      <c r="L978" s="52">
        <v>57.282051282051285</v>
      </c>
      <c r="M9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8" s="28"/>
    </row>
    <row r="979" spans="3:14" x14ac:dyDescent="0.25">
      <c r="C979" s="69" t="s">
        <v>316</v>
      </c>
      <c r="D979" s="21" t="s">
        <v>317</v>
      </c>
      <c r="E979" s="21">
        <v>2014</v>
      </c>
      <c r="F979" s="21">
        <v>8</v>
      </c>
      <c r="G979" s="21">
        <v>23</v>
      </c>
      <c r="H979" s="21">
        <v>53</v>
      </c>
      <c r="I979" s="21">
        <v>10</v>
      </c>
      <c r="J979" s="21">
        <v>28.75</v>
      </c>
      <c r="K979" s="21">
        <v>66.07692307692308</v>
      </c>
      <c r="L979" s="52">
        <v>66.07692307692308</v>
      </c>
      <c r="M9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79" s="28"/>
    </row>
    <row r="980" spans="3:14" x14ac:dyDescent="0.25">
      <c r="C980" s="69" t="s">
        <v>316</v>
      </c>
      <c r="D980" s="21" t="s">
        <v>319</v>
      </c>
      <c r="E980" s="21">
        <v>2014</v>
      </c>
      <c r="F980" s="21">
        <v>8</v>
      </c>
      <c r="G980" s="21">
        <v>29</v>
      </c>
      <c r="H980" s="21">
        <v>63</v>
      </c>
      <c r="I980" s="21">
        <v>10</v>
      </c>
      <c r="J980" s="21">
        <v>36.25</v>
      </c>
      <c r="K980" s="21">
        <v>78.641025641025635</v>
      </c>
      <c r="L980" s="52">
        <v>78.641025641025635</v>
      </c>
      <c r="M9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80" s="28"/>
    </row>
    <row r="981" spans="3:14" x14ac:dyDescent="0.25">
      <c r="C981" s="69" t="s">
        <v>316</v>
      </c>
      <c r="D981" s="21" t="s">
        <v>320</v>
      </c>
      <c r="E981" s="21">
        <v>2014</v>
      </c>
      <c r="F981" s="21">
        <v>15</v>
      </c>
      <c r="G981" s="21">
        <v>19</v>
      </c>
      <c r="H981" s="21">
        <v>84</v>
      </c>
      <c r="I981" s="21">
        <v>18.75</v>
      </c>
      <c r="J981" s="21">
        <v>23.75</v>
      </c>
      <c r="K981" s="21">
        <v>104</v>
      </c>
      <c r="L981" s="52">
        <v>104</v>
      </c>
      <c r="M9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81" s="28"/>
    </row>
    <row r="982" spans="3:14" x14ac:dyDescent="0.25">
      <c r="C982" s="69" t="s">
        <v>316</v>
      </c>
      <c r="D982" s="21" t="s">
        <v>321</v>
      </c>
      <c r="E982" s="21">
        <v>2014</v>
      </c>
      <c r="F982" s="21">
        <v>13</v>
      </c>
      <c r="G982" s="21">
        <v>18</v>
      </c>
      <c r="H982" s="21">
        <v>83</v>
      </c>
      <c r="I982" s="21">
        <v>16.25</v>
      </c>
      <c r="J982" s="21">
        <v>22.5</v>
      </c>
      <c r="K982" s="21">
        <v>103</v>
      </c>
      <c r="L982" s="52">
        <v>103</v>
      </c>
      <c r="M9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82" s="28"/>
    </row>
    <row r="983" spans="3:14" x14ac:dyDescent="0.25">
      <c r="C983" s="69" t="s">
        <v>316</v>
      </c>
      <c r="D983" s="21" t="s">
        <v>322</v>
      </c>
      <c r="E983" s="21">
        <v>2014</v>
      </c>
      <c r="F983" s="21">
        <v>5</v>
      </c>
      <c r="G983" s="21">
        <v>12</v>
      </c>
      <c r="H983" s="21">
        <v>67</v>
      </c>
      <c r="I983" s="21">
        <v>6.25</v>
      </c>
      <c r="J983" s="21">
        <v>15</v>
      </c>
      <c r="K983" s="21">
        <v>83.666666666666657</v>
      </c>
      <c r="L983" s="52">
        <v>83.666666666666657</v>
      </c>
      <c r="M9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83" s="28"/>
    </row>
    <row r="984" spans="3:14" x14ac:dyDescent="0.25">
      <c r="C984" s="69" t="s">
        <v>316</v>
      </c>
      <c r="D984" s="21" t="s">
        <v>323</v>
      </c>
      <c r="E984" s="21">
        <v>2014</v>
      </c>
      <c r="F984" s="21">
        <v>5</v>
      </c>
      <c r="G984" s="21">
        <v>24</v>
      </c>
      <c r="H984" s="21">
        <v>95</v>
      </c>
      <c r="I984" s="21">
        <v>6.25</v>
      </c>
      <c r="J984" s="21">
        <v>30</v>
      </c>
      <c r="K984" s="21">
        <v>115</v>
      </c>
      <c r="L984" s="52">
        <v>115</v>
      </c>
      <c r="M9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84" s="28"/>
    </row>
    <row r="985" spans="3:14" x14ac:dyDescent="0.25">
      <c r="C985" s="69" t="s">
        <v>316</v>
      </c>
      <c r="D985" s="21" t="s">
        <v>324</v>
      </c>
      <c r="E985" s="21">
        <v>2014</v>
      </c>
      <c r="F985" s="21">
        <v>5</v>
      </c>
      <c r="G985" s="21">
        <v>12</v>
      </c>
      <c r="H985" s="21">
        <v>61</v>
      </c>
      <c r="I985" s="21">
        <v>6.25</v>
      </c>
      <c r="J985" s="21">
        <v>15</v>
      </c>
      <c r="K985" s="21">
        <v>76.128205128205124</v>
      </c>
      <c r="L985" s="52">
        <v>76.128205128205124</v>
      </c>
      <c r="M9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85" s="28"/>
    </row>
    <row r="986" spans="3:14" x14ac:dyDescent="0.25">
      <c r="C986" s="69" t="s">
        <v>316</v>
      </c>
      <c r="D986" s="21" t="s">
        <v>325</v>
      </c>
      <c r="E986" s="21">
        <v>2014</v>
      </c>
      <c r="F986" s="21">
        <v>4</v>
      </c>
      <c r="G986" s="21">
        <v>17</v>
      </c>
      <c r="H986" s="21">
        <v>66</v>
      </c>
      <c r="I986" s="21">
        <v>5</v>
      </c>
      <c r="J986" s="21">
        <v>21.25</v>
      </c>
      <c r="K986" s="21">
        <v>82.410256410256409</v>
      </c>
      <c r="L986" s="52">
        <v>82.410256410256409</v>
      </c>
      <c r="M9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86" s="28"/>
    </row>
    <row r="987" spans="3:14" x14ac:dyDescent="0.25">
      <c r="C987" s="69" t="s">
        <v>327</v>
      </c>
      <c r="D987" s="21" t="s">
        <v>328</v>
      </c>
      <c r="E987" s="21">
        <v>2014</v>
      </c>
      <c r="F987" s="21">
        <v>0</v>
      </c>
      <c r="G987" s="21">
        <v>0</v>
      </c>
      <c r="H987" s="21">
        <v>0</v>
      </c>
      <c r="I987" s="21">
        <v>0</v>
      </c>
      <c r="J987" s="21">
        <v>0</v>
      </c>
      <c r="K987" s="21">
        <v>0</v>
      </c>
      <c r="L987" s="52">
        <v>0</v>
      </c>
      <c r="M9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87" s="28"/>
    </row>
    <row r="988" spans="3:14" x14ac:dyDescent="0.25">
      <c r="C988" s="69" t="s">
        <v>327</v>
      </c>
      <c r="D988" s="21" t="s">
        <v>330</v>
      </c>
      <c r="E988" s="21">
        <v>2014</v>
      </c>
      <c r="F988" s="21">
        <v>5</v>
      </c>
      <c r="G988" s="21">
        <v>12</v>
      </c>
      <c r="H988" s="21">
        <v>62</v>
      </c>
      <c r="I988" s="21">
        <v>6.25</v>
      </c>
      <c r="J988" s="21">
        <v>15</v>
      </c>
      <c r="K988" s="21">
        <v>77.384615384615387</v>
      </c>
      <c r="L988" s="52">
        <v>77.384615384615387</v>
      </c>
      <c r="M9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88" s="28"/>
    </row>
    <row r="989" spans="3:14" x14ac:dyDescent="0.25">
      <c r="C989" s="69" t="s">
        <v>327</v>
      </c>
      <c r="D989" s="21" t="s">
        <v>331</v>
      </c>
      <c r="E989" s="21">
        <v>2014</v>
      </c>
      <c r="F989" s="21">
        <v>5</v>
      </c>
      <c r="G989" s="21">
        <v>24</v>
      </c>
      <c r="H989" s="21">
        <v>95</v>
      </c>
      <c r="I989" s="21">
        <v>6.25</v>
      </c>
      <c r="J989" s="21">
        <v>30</v>
      </c>
      <c r="K989" s="21">
        <v>115</v>
      </c>
      <c r="L989" s="52">
        <v>115</v>
      </c>
      <c r="M9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89" s="28"/>
    </row>
    <row r="990" spans="3:14" x14ac:dyDescent="0.25">
      <c r="C990" s="69" t="s">
        <v>327</v>
      </c>
      <c r="D990" s="21" t="s">
        <v>332</v>
      </c>
      <c r="E990" s="21">
        <v>2014</v>
      </c>
      <c r="F990" s="21">
        <v>5</v>
      </c>
      <c r="G990" s="21">
        <v>22</v>
      </c>
      <c r="H990" s="21">
        <v>63</v>
      </c>
      <c r="I990" s="21">
        <v>6.25</v>
      </c>
      <c r="J990" s="21">
        <v>27.5</v>
      </c>
      <c r="K990" s="21">
        <v>78.641025641025635</v>
      </c>
      <c r="L990" s="52">
        <v>78.641025641025635</v>
      </c>
      <c r="M9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90" s="28"/>
    </row>
    <row r="991" spans="3:14" x14ac:dyDescent="0.25">
      <c r="C991" s="69" t="s">
        <v>327</v>
      </c>
      <c r="D991" s="21" t="s">
        <v>334</v>
      </c>
      <c r="E991" s="21">
        <v>2014</v>
      </c>
      <c r="F991" s="21">
        <v>6</v>
      </c>
      <c r="G991" s="21">
        <v>14</v>
      </c>
      <c r="H991" s="21">
        <v>55</v>
      </c>
      <c r="I991" s="21">
        <v>7.5</v>
      </c>
      <c r="J991" s="21">
        <v>17.5</v>
      </c>
      <c r="K991" s="21">
        <v>68.589743589743591</v>
      </c>
      <c r="L991" s="52">
        <v>68.589743589743591</v>
      </c>
      <c r="M9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91" s="28"/>
    </row>
    <row r="992" spans="3:14" x14ac:dyDescent="0.25">
      <c r="C992" s="69" t="s">
        <v>327</v>
      </c>
      <c r="D992" s="21" t="s">
        <v>335</v>
      </c>
      <c r="E992" s="21">
        <v>2014</v>
      </c>
      <c r="F992" s="21">
        <v>8</v>
      </c>
      <c r="G992" s="21">
        <v>30</v>
      </c>
      <c r="H992" s="21">
        <v>96</v>
      </c>
      <c r="I992" s="21">
        <v>10</v>
      </c>
      <c r="J992" s="21">
        <v>37.5</v>
      </c>
      <c r="K992" s="21">
        <v>116</v>
      </c>
      <c r="L992" s="52">
        <v>116</v>
      </c>
      <c r="M9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92" s="28"/>
    </row>
    <row r="993" spans="3:14" x14ac:dyDescent="0.25">
      <c r="C993" s="69" t="s">
        <v>327</v>
      </c>
      <c r="D993" s="21" t="s">
        <v>336</v>
      </c>
      <c r="E993" s="21">
        <v>2014</v>
      </c>
      <c r="F993" s="21">
        <v>5</v>
      </c>
      <c r="G993" s="21">
        <v>11</v>
      </c>
      <c r="H993" s="21">
        <v>52</v>
      </c>
      <c r="I993" s="21">
        <v>6.25</v>
      </c>
      <c r="J993" s="21">
        <v>13.75</v>
      </c>
      <c r="K993" s="21">
        <v>64.820512820512818</v>
      </c>
      <c r="L993" s="52">
        <v>64.820512820512818</v>
      </c>
      <c r="M9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993" s="28"/>
    </row>
    <row r="994" spans="3:14" x14ac:dyDescent="0.25">
      <c r="C994" s="69" t="s">
        <v>327</v>
      </c>
      <c r="D994" s="21" t="s">
        <v>337</v>
      </c>
      <c r="E994" s="21">
        <v>2014</v>
      </c>
      <c r="F994" s="21">
        <v>0</v>
      </c>
      <c r="G994" s="21">
        <v>0</v>
      </c>
      <c r="H994" s="21">
        <v>0</v>
      </c>
      <c r="I994" s="21">
        <v>0</v>
      </c>
      <c r="J994" s="21">
        <v>0</v>
      </c>
      <c r="K994" s="21">
        <v>0</v>
      </c>
      <c r="L994" s="52">
        <v>0</v>
      </c>
      <c r="M9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94" s="28"/>
    </row>
    <row r="995" spans="3:14" x14ac:dyDescent="0.25">
      <c r="C995" s="69" t="s">
        <v>327</v>
      </c>
      <c r="D995" s="21" t="s">
        <v>338</v>
      </c>
      <c r="E995" s="21">
        <v>2014</v>
      </c>
      <c r="F995" s="21">
        <v>5</v>
      </c>
      <c r="G995" s="21">
        <v>19</v>
      </c>
      <c r="H995" s="21">
        <v>178</v>
      </c>
      <c r="I995" s="21">
        <v>6.25</v>
      </c>
      <c r="J995" s="21">
        <v>23.75</v>
      </c>
      <c r="K995" s="21">
        <v>198</v>
      </c>
      <c r="L995" s="52">
        <v>198</v>
      </c>
      <c r="M9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95" s="28"/>
    </row>
    <row r="996" spans="3:14" x14ac:dyDescent="0.25">
      <c r="C996" s="69" t="s">
        <v>327</v>
      </c>
      <c r="D996" s="21" t="s">
        <v>339</v>
      </c>
      <c r="E996" s="21">
        <v>2014</v>
      </c>
      <c r="F996" s="21">
        <v>0</v>
      </c>
      <c r="G996" s="21">
        <v>0</v>
      </c>
      <c r="H996" s="21">
        <v>0</v>
      </c>
      <c r="I996" s="21">
        <v>0</v>
      </c>
      <c r="J996" s="21">
        <v>0</v>
      </c>
      <c r="K996" s="21">
        <v>0</v>
      </c>
      <c r="L996" s="52">
        <v>0</v>
      </c>
      <c r="M9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996" s="28"/>
    </row>
    <row r="997" spans="3:14" x14ac:dyDescent="0.25">
      <c r="C997" s="69" t="s">
        <v>327</v>
      </c>
      <c r="D997" s="21" t="s">
        <v>340</v>
      </c>
      <c r="E997" s="21">
        <v>2014</v>
      </c>
      <c r="F997" s="21">
        <v>4</v>
      </c>
      <c r="G997" s="21">
        <v>28</v>
      </c>
      <c r="H997" s="21">
        <v>250</v>
      </c>
      <c r="I997" s="21">
        <v>5</v>
      </c>
      <c r="J997" s="21">
        <v>35</v>
      </c>
      <c r="K997" s="21">
        <v>270</v>
      </c>
      <c r="L997" s="52">
        <v>270</v>
      </c>
      <c r="M9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997" s="28"/>
    </row>
    <row r="998" spans="3:14" x14ac:dyDescent="0.25">
      <c r="C998" s="69" t="s">
        <v>327</v>
      </c>
      <c r="D998" s="21" t="s">
        <v>341</v>
      </c>
      <c r="E998" s="21">
        <v>2014</v>
      </c>
      <c r="F998" s="21">
        <v>18</v>
      </c>
      <c r="G998" s="21">
        <v>27</v>
      </c>
      <c r="H998" s="21">
        <v>131</v>
      </c>
      <c r="I998" s="21">
        <v>22.5</v>
      </c>
      <c r="J998" s="21">
        <v>33.75</v>
      </c>
      <c r="K998" s="21">
        <v>151</v>
      </c>
      <c r="L998" s="52">
        <v>151</v>
      </c>
      <c r="M9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998" s="28"/>
    </row>
    <row r="999" spans="3:14" x14ac:dyDescent="0.25">
      <c r="C999" s="69" t="s">
        <v>343</v>
      </c>
      <c r="D999" s="21" t="s">
        <v>344</v>
      </c>
      <c r="E999" s="21">
        <v>2014</v>
      </c>
      <c r="F999" s="21">
        <v>12</v>
      </c>
      <c r="G999" s="21">
        <v>23</v>
      </c>
      <c r="H999" s="21">
        <v>239</v>
      </c>
      <c r="I999" s="21">
        <v>15</v>
      </c>
      <c r="J999" s="21">
        <v>28.75</v>
      </c>
      <c r="K999" s="21">
        <v>259</v>
      </c>
      <c r="L999" s="52">
        <v>259</v>
      </c>
      <c r="M9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999" s="28"/>
    </row>
    <row r="1000" spans="3:14" x14ac:dyDescent="0.25">
      <c r="C1000" s="69" t="s">
        <v>345</v>
      </c>
      <c r="D1000" s="21" t="s">
        <v>346</v>
      </c>
      <c r="E1000" s="21">
        <v>2014</v>
      </c>
      <c r="F1000" s="21">
        <v>12</v>
      </c>
      <c r="G1000" s="21">
        <v>26</v>
      </c>
      <c r="H1000" s="21">
        <v>146</v>
      </c>
      <c r="I1000" s="21">
        <v>15</v>
      </c>
      <c r="J1000" s="21">
        <v>32.5</v>
      </c>
      <c r="K1000" s="21">
        <v>166</v>
      </c>
      <c r="L1000" s="52">
        <v>166</v>
      </c>
      <c r="M10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00" s="28"/>
    </row>
    <row r="1001" spans="3:14" x14ac:dyDescent="0.25">
      <c r="C1001" s="69" t="s">
        <v>345</v>
      </c>
      <c r="D1001" s="21" t="s">
        <v>348</v>
      </c>
      <c r="E1001" s="21">
        <v>2014</v>
      </c>
      <c r="F1001" s="21">
        <v>27</v>
      </c>
      <c r="G1001" s="21">
        <v>39</v>
      </c>
      <c r="H1001" s="21">
        <v>242</v>
      </c>
      <c r="I1001" s="21">
        <v>33.75</v>
      </c>
      <c r="J1001" s="21">
        <v>48.75</v>
      </c>
      <c r="K1001" s="21">
        <v>262</v>
      </c>
      <c r="L1001" s="52">
        <v>262</v>
      </c>
      <c r="M10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001" s="28"/>
    </row>
    <row r="1002" spans="3:14" x14ac:dyDescent="0.25">
      <c r="C1002" s="69" t="s">
        <v>345</v>
      </c>
      <c r="D1002" s="21" t="s">
        <v>350</v>
      </c>
      <c r="E1002" s="21">
        <v>2014</v>
      </c>
      <c r="F1002" s="21">
        <v>0</v>
      </c>
      <c r="G1002" s="21">
        <v>0</v>
      </c>
      <c r="H1002" s="21">
        <v>0</v>
      </c>
      <c r="I1002" s="21">
        <v>0</v>
      </c>
      <c r="J1002" s="21">
        <v>0</v>
      </c>
      <c r="K1002" s="21">
        <v>0</v>
      </c>
      <c r="L1002" s="52">
        <v>0</v>
      </c>
      <c r="M10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02" s="28"/>
    </row>
    <row r="1003" spans="3:14" x14ac:dyDescent="0.25">
      <c r="C1003" s="69" t="s">
        <v>345</v>
      </c>
      <c r="D1003" s="21" t="s">
        <v>352</v>
      </c>
      <c r="E1003" s="21">
        <v>2014</v>
      </c>
      <c r="F1003" s="21">
        <v>8</v>
      </c>
      <c r="G1003" s="21">
        <v>21</v>
      </c>
      <c r="H1003" s="21">
        <v>106</v>
      </c>
      <c r="I1003" s="21">
        <v>10</v>
      </c>
      <c r="J1003" s="21">
        <v>26.25</v>
      </c>
      <c r="K1003" s="21">
        <v>126</v>
      </c>
      <c r="L1003" s="52">
        <v>126</v>
      </c>
      <c r="M10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03" s="28"/>
    </row>
    <row r="1004" spans="3:14" x14ac:dyDescent="0.25">
      <c r="C1004" s="69" t="s">
        <v>345</v>
      </c>
      <c r="D1004" s="21" t="s">
        <v>355</v>
      </c>
      <c r="E1004" s="21">
        <v>2014</v>
      </c>
      <c r="F1004" s="21">
        <v>6</v>
      </c>
      <c r="G1004" s="21">
        <v>34</v>
      </c>
      <c r="H1004" s="21">
        <v>199</v>
      </c>
      <c r="I1004" s="21">
        <v>7.5</v>
      </c>
      <c r="J1004" s="21">
        <v>42.5</v>
      </c>
      <c r="K1004" s="21">
        <v>219</v>
      </c>
      <c r="L1004" s="52">
        <v>219</v>
      </c>
      <c r="M10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004" s="28"/>
    </row>
    <row r="1005" spans="3:14" x14ac:dyDescent="0.25">
      <c r="C1005" s="69" t="s">
        <v>345</v>
      </c>
      <c r="D1005" s="21" t="s">
        <v>358</v>
      </c>
      <c r="E1005" s="21">
        <v>2014</v>
      </c>
      <c r="F1005" s="21">
        <v>21</v>
      </c>
      <c r="G1005" s="21">
        <v>21</v>
      </c>
      <c r="H1005" s="21">
        <v>158</v>
      </c>
      <c r="I1005" s="21">
        <v>26.25</v>
      </c>
      <c r="J1005" s="21">
        <v>26.25</v>
      </c>
      <c r="K1005" s="21">
        <v>178</v>
      </c>
      <c r="L1005" s="52">
        <v>178</v>
      </c>
      <c r="M10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05" s="28"/>
    </row>
    <row r="1006" spans="3:14" x14ac:dyDescent="0.25">
      <c r="C1006" s="69" t="s">
        <v>345</v>
      </c>
      <c r="D1006" s="21" t="s">
        <v>359</v>
      </c>
      <c r="E1006" s="21">
        <v>2014</v>
      </c>
      <c r="F1006" s="21">
        <v>8</v>
      </c>
      <c r="G1006" s="21">
        <v>28</v>
      </c>
      <c r="H1006" s="21">
        <v>174</v>
      </c>
      <c r="I1006" s="21">
        <v>10</v>
      </c>
      <c r="J1006" s="21">
        <v>35</v>
      </c>
      <c r="K1006" s="21">
        <v>194</v>
      </c>
      <c r="L1006" s="52">
        <v>194</v>
      </c>
      <c r="M10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06" s="28"/>
    </row>
    <row r="1007" spans="3:14" x14ac:dyDescent="0.25">
      <c r="C1007" s="69" t="s">
        <v>345</v>
      </c>
      <c r="D1007" s="21" t="s">
        <v>361</v>
      </c>
      <c r="E1007" s="21">
        <v>2014</v>
      </c>
      <c r="F1007" s="21">
        <v>0</v>
      </c>
      <c r="G1007" s="21">
        <v>0</v>
      </c>
      <c r="H1007" s="21">
        <v>0</v>
      </c>
      <c r="I1007" s="21">
        <v>0</v>
      </c>
      <c r="J1007" s="21">
        <v>0</v>
      </c>
      <c r="K1007" s="21">
        <v>0</v>
      </c>
      <c r="L1007" s="52">
        <v>0</v>
      </c>
      <c r="M10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07" s="28"/>
    </row>
    <row r="1008" spans="3:14" x14ac:dyDescent="0.25">
      <c r="C1008" s="69" t="s">
        <v>345</v>
      </c>
      <c r="D1008" s="21" t="s">
        <v>362</v>
      </c>
      <c r="E1008" s="21">
        <v>2014</v>
      </c>
      <c r="F1008" s="21">
        <v>8</v>
      </c>
      <c r="G1008" s="21">
        <v>48</v>
      </c>
      <c r="H1008" s="21">
        <v>154</v>
      </c>
      <c r="I1008" s="21">
        <v>10</v>
      </c>
      <c r="J1008" s="21">
        <v>59.794871794871796</v>
      </c>
      <c r="K1008" s="21">
        <v>174</v>
      </c>
      <c r="L1008" s="52">
        <v>174</v>
      </c>
      <c r="M10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08" s="28"/>
    </row>
    <row r="1009" spans="3:14" x14ac:dyDescent="0.25">
      <c r="C1009" s="69" t="s">
        <v>345</v>
      </c>
      <c r="D1009" s="21" t="s">
        <v>363</v>
      </c>
      <c r="E1009" s="21">
        <v>2014</v>
      </c>
      <c r="F1009" s="21">
        <v>21</v>
      </c>
      <c r="G1009" s="21">
        <v>32</v>
      </c>
      <c r="H1009" s="21">
        <v>201</v>
      </c>
      <c r="I1009" s="21">
        <v>26.25</v>
      </c>
      <c r="J1009" s="21">
        <v>40</v>
      </c>
      <c r="K1009" s="21">
        <v>221</v>
      </c>
      <c r="L1009" s="52">
        <v>221</v>
      </c>
      <c r="M10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009" s="28"/>
    </row>
    <row r="1010" spans="3:14" x14ac:dyDescent="0.25">
      <c r="C1010" s="69" t="s">
        <v>345</v>
      </c>
      <c r="D1010" s="21" t="s">
        <v>364</v>
      </c>
      <c r="E1010" s="21">
        <v>2014</v>
      </c>
      <c r="F1010" s="21">
        <v>8</v>
      </c>
      <c r="G1010" s="21">
        <v>28</v>
      </c>
      <c r="H1010" s="21">
        <v>135</v>
      </c>
      <c r="I1010" s="21">
        <v>10</v>
      </c>
      <c r="J1010" s="21">
        <v>35</v>
      </c>
      <c r="K1010" s="21">
        <v>155</v>
      </c>
      <c r="L1010" s="52">
        <v>155</v>
      </c>
      <c r="M10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0" s="28"/>
    </row>
    <row r="1011" spans="3:14" x14ac:dyDescent="0.25">
      <c r="C1011" s="69" t="s">
        <v>345</v>
      </c>
      <c r="D1011" s="21" t="s">
        <v>366</v>
      </c>
      <c r="E1011" s="21">
        <v>2014</v>
      </c>
      <c r="F1011" s="21">
        <v>11</v>
      </c>
      <c r="G1011" s="21">
        <v>17</v>
      </c>
      <c r="H1011" s="21">
        <v>160</v>
      </c>
      <c r="I1011" s="21">
        <v>13.75</v>
      </c>
      <c r="J1011" s="21">
        <v>21.25</v>
      </c>
      <c r="K1011" s="21">
        <v>180</v>
      </c>
      <c r="L1011" s="52">
        <v>180</v>
      </c>
      <c r="M10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1" s="28"/>
    </row>
    <row r="1012" spans="3:14" x14ac:dyDescent="0.25">
      <c r="C1012" s="69" t="s">
        <v>345</v>
      </c>
      <c r="D1012" s="21" t="s">
        <v>368</v>
      </c>
      <c r="E1012" s="21">
        <v>2014</v>
      </c>
      <c r="F1012" s="21">
        <v>0</v>
      </c>
      <c r="G1012" s="21">
        <v>0</v>
      </c>
      <c r="H1012" s="21">
        <v>0</v>
      </c>
      <c r="I1012" s="21">
        <v>0</v>
      </c>
      <c r="J1012" s="21">
        <v>0</v>
      </c>
      <c r="K1012" s="21">
        <v>0</v>
      </c>
      <c r="L1012" s="52">
        <v>0</v>
      </c>
      <c r="M10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12" s="28"/>
    </row>
    <row r="1013" spans="3:14" x14ac:dyDescent="0.25">
      <c r="C1013" s="69" t="s">
        <v>345</v>
      </c>
      <c r="D1013" s="21" t="s">
        <v>369</v>
      </c>
      <c r="E1013" s="21">
        <v>2014</v>
      </c>
      <c r="F1013" s="21">
        <v>10</v>
      </c>
      <c r="G1013" s="21">
        <v>29</v>
      </c>
      <c r="H1013" s="21">
        <v>73</v>
      </c>
      <c r="I1013" s="21">
        <v>12.5</v>
      </c>
      <c r="J1013" s="21">
        <v>36.25</v>
      </c>
      <c r="K1013" s="21">
        <v>91.205128205128204</v>
      </c>
      <c r="L1013" s="52">
        <v>91.205128205128204</v>
      </c>
      <c r="M10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13" s="28"/>
    </row>
    <row r="1014" spans="3:14" x14ac:dyDescent="0.25">
      <c r="C1014" s="69" t="s">
        <v>345</v>
      </c>
      <c r="D1014" s="21" t="s">
        <v>372</v>
      </c>
      <c r="E1014" s="21">
        <v>2014</v>
      </c>
      <c r="F1014" s="21">
        <v>19</v>
      </c>
      <c r="G1014" s="21">
        <v>32</v>
      </c>
      <c r="H1014" s="21">
        <v>139</v>
      </c>
      <c r="I1014" s="21">
        <v>23.75</v>
      </c>
      <c r="J1014" s="21">
        <v>40</v>
      </c>
      <c r="K1014" s="21">
        <v>159</v>
      </c>
      <c r="L1014" s="52">
        <v>159</v>
      </c>
      <c r="M10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4" s="28"/>
    </row>
    <row r="1015" spans="3:14" x14ac:dyDescent="0.25">
      <c r="C1015" s="69" t="s">
        <v>345</v>
      </c>
      <c r="D1015" s="21" t="s">
        <v>374</v>
      </c>
      <c r="E1015" s="21">
        <v>2014</v>
      </c>
      <c r="F1015" s="21">
        <v>26</v>
      </c>
      <c r="G1015" s="21">
        <v>29</v>
      </c>
      <c r="H1015" s="21">
        <v>165</v>
      </c>
      <c r="I1015" s="21">
        <v>32.5</v>
      </c>
      <c r="J1015" s="21">
        <v>36.25</v>
      </c>
      <c r="K1015" s="21">
        <v>185</v>
      </c>
      <c r="L1015" s="52">
        <v>185</v>
      </c>
      <c r="M10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5" s="28"/>
    </row>
    <row r="1016" spans="3:14" x14ac:dyDescent="0.25">
      <c r="C1016" s="69" t="s">
        <v>345</v>
      </c>
      <c r="D1016" s="21" t="s">
        <v>376</v>
      </c>
      <c r="E1016" s="21">
        <v>2014</v>
      </c>
      <c r="F1016" s="21">
        <v>0</v>
      </c>
      <c r="G1016" s="21">
        <v>0</v>
      </c>
      <c r="H1016" s="21">
        <v>149</v>
      </c>
      <c r="I1016" s="21">
        <v>0</v>
      </c>
      <c r="J1016" s="21">
        <v>0</v>
      </c>
      <c r="K1016" s="21">
        <v>169</v>
      </c>
      <c r="L1016" s="52">
        <v>169</v>
      </c>
      <c r="M10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6" s="28"/>
    </row>
    <row r="1017" spans="3:14" x14ac:dyDescent="0.25">
      <c r="C1017" s="69" t="s">
        <v>345</v>
      </c>
      <c r="D1017" s="21" t="s">
        <v>377</v>
      </c>
      <c r="E1017" s="21">
        <v>2014</v>
      </c>
      <c r="F1017" s="21">
        <v>24</v>
      </c>
      <c r="G1017" s="21">
        <v>27</v>
      </c>
      <c r="H1017" s="21">
        <v>127</v>
      </c>
      <c r="I1017" s="21">
        <v>30</v>
      </c>
      <c r="J1017" s="21">
        <v>33.75</v>
      </c>
      <c r="K1017" s="21">
        <v>147</v>
      </c>
      <c r="L1017" s="52">
        <v>147</v>
      </c>
      <c r="M10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7" s="28"/>
    </row>
    <row r="1018" spans="3:14" x14ac:dyDescent="0.25">
      <c r="C1018" s="69" t="s">
        <v>345</v>
      </c>
      <c r="D1018" s="21" t="s">
        <v>378</v>
      </c>
      <c r="E1018" s="21">
        <v>2014</v>
      </c>
      <c r="F1018" s="21">
        <v>0</v>
      </c>
      <c r="G1018" s="21">
        <v>0</v>
      </c>
      <c r="H1018" s="21">
        <v>121</v>
      </c>
      <c r="I1018" s="21">
        <v>0</v>
      </c>
      <c r="J1018" s="21">
        <v>0</v>
      </c>
      <c r="K1018" s="21">
        <v>141</v>
      </c>
      <c r="L1018" s="52">
        <v>141</v>
      </c>
      <c r="M10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8" s="28"/>
    </row>
    <row r="1019" spans="3:14" x14ac:dyDescent="0.25">
      <c r="C1019" s="69" t="s">
        <v>345</v>
      </c>
      <c r="D1019" s="21" t="s">
        <v>379</v>
      </c>
      <c r="E1019" s="21">
        <v>2014</v>
      </c>
      <c r="F1019" s="21">
        <v>24</v>
      </c>
      <c r="G1019" s="21">
        <v>28</v>
      </c>
      <c r="H1019" s="21">
        <v>122</v>
      </c>
      <c r="I1019" s="21">
        <v>30</v>
      </c>
      <c r="J1019" s="21">
        <v>35</v>
      </c>
      <c r="K1019" s="21">
        <v>142</v>
      </c>
      <c r="L1019" s="52">
        <v>142</v>
      </c>
      <c r="M10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19" s="28"/>
    </row>
    <row r="1020" spans="3:14" x14ac:dyDescent="0.25">
      <c r="C1020" s="69" t="s">
        <v>381</v>
      </c>
      <c r="D1020" s="21" t="s">
        <v>382</v>
      </c>
      <c r="E1020" s="21">
        <v>2014</v>
      </c>
      <c r="F1020" s="21">
        <v>0</v>
      </c>
      <c r="G1020" s="21">
        <v>0</v>
      </c>
      <c r="H1020" s="21">
        <v>139</v>
      </c>
      <c r="I1020" s="21">
        <v>0</v>
      </c>
      <c r="J1020" s="21">
        <v>0</v>
      </c>
      <c r="K1020" s="21">
        <v>159</v>
      </c>
      <c r="L1020" s="52">
        <v>159</v>
      </c>
      <c r="M10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0" s="28"/>
    </row>
    <row r="1021" spans="3:14" x14ac:dyDescent="0.25">
      <c r="C1021" s="69" t="s">
        <v>381</v>
      </c>
      <c r="D1021" s="21" t="s">
        <v>383</v>
      </c>
      <c r="E1021" s="21">
        <v>2014</v>
      </c>
      <c r="F1021" s="21">
        <v>8</v>
      </c>
      <c r="G1021" s="21">
        <v>55</v>
      </c>
      <c r="H1021" s="21">
        <v>84</v>
      </c>
      <c r="I1021" s="21">
        <v>10</v>
      </c>
      <c r="J1021" s="21">
        <v>68.589743589743591</v>
      </c>
      <c r="K1021" s="21">
        <v>104</v>
      </c>
      <c r="L1021" s="52">
        <v>104</v>
      </c>
      <c r="M10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1" s="28"/>
    </row>
    <row r="1022" spans="3:14" x14ac:dyDescent="0.25">
      <c r="C1022" s="69" t="s">
        <v>381</v>
      </c>
      <c r="D1022" s="21" t="s">
        <v>384</v>
      </c>
      <c r="E1022" s="21">
        <v>2014</v>
      </c>
      <c r="F1022" s="21">
        <v>9</v>
      </c>
      <c r="G1022" s="21">
        <v>55</v>
      </c>
      <c r="H1022" s="21">
        <v>103</v>
      </c>
      <c r="I1022" s="21">
        <v>11.25</v>
      </c>
      <c r="J1022" s="21">
        <v>68.589743589743591</v>
      </c>
      <c r="K1022" s="21">
        <v>123</v>
      </c>
      <c r="L1022" s="52">
        <v>123</v>
      </c>
      <c r="M10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2" s="28"/>
    </row>
    <row r="1023" spans="3:14" x14ac:dyDescent="0.25">
      <c r="C1023" s="69" t="s">
        <v>381</v>
      </c>
      <c r="D1023" s="21" t="s">
        <v>385</v>
      </c>
      <c r="E1023" s="21">
        <v>2014</v>
      </c>
      <c r="F1023" s="21">
        <v>9</v>
      </c>
      <c r="G1023" s="21">
        <v>56</v>
      </c>
      <c r="H1023" s="21">
        <v>102</v>
      </c>
      <c r="I1023" s="21">
        <v>11.25</v>
      </c>
      <c r="J1023" s="21">
        <v>69.84615384615384</v>
      </c>
      <c r="K1023" s="21">
        <v>122</v>
      </c>
      <c r="L1023" s="52">
        <v>122</v>
      </c>
      <c r="M10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3" s="28"/>
    </row>
    <row r="1024" spans="3:14" x14ac:dyDescent="0.25">
      <c r="C1024" s="69" t="s">
        <v>381</v>
      </c>
      <c r="D1024" s="21" t="s">
        <v>387</v>
      </c>
      <c r="E1024" s="21">
        <v>2014</v>
      </c>
      <c r="F1024" s="21">
        <v>11</v>
      </c>
      <c r="G1024" s="21">
        <v>38</v>
      </c>
      <c r="H1024" s="21">
        <v>136</v>
      </c>
      <c r="I1024" s="21">
        <v>13.75</v>
      </c>
      <c r="J1024" s="21">
        <v>47.5</v>
      </c>
      <c r="K1024" s="21">
        <v>156</v>
      </c>
      <c r="L1024" s="52">
        <v>156</v>
      </c>
      <c r="M10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4" s="28"/>
    </row>
    <row r="1025" spans="3:14" x14ac:dyDescent="0.25">
      <c r="C1025" s="69" t="s">
        <v>381</v>
      </c>
      <c r="D1025" s="21" t="s">
        <v>388</v>
      </c>
      <c r="E1025" s="21">
        <v>2014</v>
      </c>
      <c r="F1025" s="21">
        <v>9</v>
      </c>
      <c r="G1025" s="21">
        <v>35</v>
      </c>
      <c r="H1025" s="21">
        <v>111</v>
      </c>
      <c r="I1025" s="21">
        <v>11.25</v>
      </c>
      <c r="J1025" s="21">
        <v>43.75</v>
      </c>
      <c r="K1025" s="21">
        <v>131</v>
      </c>
      <c r="L1025" s="52">
        <v>131</v>
      </c>
      <c r="M10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5" s="28"/>
    </row>
    <row r="1026" spans="3:14" x14ac:dyDescent="0.25">
      <c r="C1026" s="69" t="s">
        <v>390</v>
      </c>
      <c r="D1026" s="21" t="s">
        <v>391</v>
      </c>
      <c r="E1026" s="21">
        <v>2014</v>
      </c>
      <c r="F1026" s="21">
        <v>9</v>
      </c>
      <c r="G1026" s="21">
        <v>70</v>
      </c>
      <c r="H1026" s="21">
        <v>122</v>
      </c>
      <c r="I1026" s="21">
        <v>11.25</v>
      </c>
      <c r="J1026" s="21">
        <v>87.435897435897431</v>
      </c>
      <c r="K1026" s="21">
        <v>142</v>
      </c>
      <c r="L1026" s="52">
        <v>142</v>
      </c>
      <c r="M10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6" s="28"/>
    </row>
    <row r="1027" spans="3:14" x14ac:dyDescent="0.25">
      <c r="C1027" s="69" t="s">
        <v>390</v>
      </c>
      <c r="D1027" s="21" t="s">
        <v>394</v>
      </c>
      <c r="E1027" s="21">
        <v>2014</v>
      </c>
      <c r="F1027" s="21">
        <v>9</v>
      </c>
      <c r="G1027" s="21">
        <v>58</v>
      </c>
      <c r="H1027" s="21">
        <v>134</v>
      </c>
      <c r="I1027" s="21">
        <v>11.25</v>
      </c>
      <c r="J1027" s="21">
        <v>72.358974358974365</v>
      </c>
      <c r="K1027" s="21">
        <v>154</v>
      </c>
      <c r="L1027" s="52">
        <v>154</v>
      </c>
      <c r="M10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7" s="28"/>
    </row>
    <row r="1028" spans="3:14" x14ac:dyDescent="0.25">
      <c r="C1028" s="69" t="s">
        <v>390</v>
      </c>
      <c r="D1028" s="21" t="s">
        <v>395</v>
      </c>
      <c r="E1028" s="21">
        <v>2014</v>
      </c>
      <c r="F1028" s="21">
        <v>0</v>
      </c>
      <c r="G1028" s="21">
        <v>0</v>
      </c>
      <c r="H1028" s="21">
        <v>0</v>
      </c>
      <c r="I1028" s="21">
        <v>0</v>
      </c>
      <c r="J1028" s="21">
        <v>0</v>
      </c>
      <c r="K1028" s="21">
        <v>0</v>
      </c>
      <c r="L1028" s="52">
        <v>0</v>
      </c>
      <c r="M10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28" s="28"/>
    </row>
    <row r="1029" spans="3:14" x14ac:dyDescent="0.25">
      <c r="C1029" s="69" t="s">
        <v>390</v>
      </c>
      <c r="D1029" s="21" t="s">
        <v>396</v>
      </c>
      <c r="E1029" s="21">
        <v>2014</v>
      </c>
      <c r="F1029" s="21">
        <v>4</v>
      </c>
      <c r="G1029" s="21">
        <v>38</v>
      </c>
      <c r="H1029" s="21">
        <v>96</v>
      </c>
      <c r="I1029" s="21">
        <v>5</v>
      </c>
      <c r="J1029" s="21">
        <v>47.5</v>
      </c>
      <c r="K1029" s="21">
        <v>116</v>
      </c>
      <c r="L1029" s="52">
        <v>116</v>
      </c>
      <c r="M10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29" s="28"/>
    </row>
    <row r="1030" spans="3:14" x14ac:dyDescent="0.25">
      <c r="C1030" s="69" t="s">
        <v>390</v>
      </c>
      <c r="D1030" s="21" t="s">
        <v>398</v>
      </c>
      <c r="E1030" s="21">
        <v>2014</v>
      </c>
      <c r="F1030" s="21">
        <v>0</v>
      </c>
      <c r="G1030" s="21">
        <v>0</v>
      </c>
      <c r="H1030" s="21">
        <v>0</v>
      </c>
      <c r="I1030" s="21">
        <v>0</v>
      </c>
      <c r="J1030" s="21">
        <v>0</v>
      </c>
      <c r="K1030" s="21">
        <v>0</v>
      </c>
      <c r="L1030" s="52">
        <v>0</v>
      </c>
      <c r="M10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0" s="28"/>
    </row>
    <row r="1031" spans="3:14" x14ac:dyDescent="0.25">
      <c r="C1031" s="69" t="s">
        <v>390</v>
      </c>
      <c r="D1031" s="21" t="s">
        <v>401</v>
      </c>
      <c r="E1031" s="21">
        <v>2014</v>
      </c>
      <c r="F1031" s="21">
        <v>0</v>
      </c>
      <c r="G1031" s="21">
        <v>0</v>
      </c>
      <c r="H1031" s="21">
        <v>0</v>
      </c>
      <c r="I1031" s="21">
        <v>0</v>
      </c>
      <c r="J1031" s="21">
        <v>0</v>
      </c>
      <c r="K1031" s="21">
        <v>0</v>
      </c>
      <c r="L1031" s="52">
        <v>0</v>
      </c>
      <c r="M10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1" s="28"/>
    </row>
    <row r="1032" spans="3:14" x14ac:dyDescent="0.25">
      <c r="C1032" s="69" t="s">
        <v>390</v>
      </c>
      <c r="D1032" s="21" t="s">
        <v>404</v>
      </c>
      <c r="E1032" s="21">
        <v>2014</v>
      </c>
      <c r="F1032" s="21">
        <v>0</v>
      </c>
      <c r="G1032" s="21">
        <v>0</v>
      </c>
      <c r="H1032" s="21">
        <v>0</v>
      </c>
      <c r="I1032" s="21">
        <v>0</v>
      </c>
      <c r="J1032" s="21">
        <v>0</v>
      </c>
      <c r="K1032" s="21">
        <v>0</v>
      </c>
      <c r="L1032" s="52">
        <v>0</v>
      </c>
      <c r="M10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2" s="28"/>
    </row>
    <row r="1033" spans="3:14" x14ac:dyDescent="0.25">
      <c r="C1033" s="69" t="s">
        <v>390</v>
      </c>
      <c r="D1033" s="21" t="s">
        <v>407</v>
      </c>
      <c r="E1033" s="21">
        <v>2014</v>
      </c>
      <c r="F1033" s="21">
        <v>0</v>
      </c>
      <c r="G1033" s="21">
        <v>0</v>
      </c>
      <c r="H1033" s="21">
        <v>0</v>
      </c>
      <c r="I1033" s="21">
        <v>0</v>
      </c>
      <c r="J1033" s="21">
        <v>0</v>
      </c>
      <c r="K1033" s="21">
        <v>0</v>
      </c>
      <c r="L1033" s="52">
        <v>0</v>
      </c>
      <c r="M10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3" s="28"/>
    </row>
    <row r="1034" spans="3:14" x14ac:dyDescent="0.25">
      <c r="C1034" s="69" t="s">
        <v>390</v>
      </c>
      <c r="D1034" s="21" t="s">
        <v>409</v>
      </c>
      <c r="E1034" s="21">
        <v>2014</v>
      </c>
      <c r="F1034" s="21">
        <v>0</v>
      </c>
      <c r="G1034" s="21">
        <v>0</v>
      </c>
      <c r="H1034" s="21">
        <v>0</v>
      </c>
      <c r="I1034" s="21">
        <v>0</v>
      </c>
      <c r="J1034" s="21">
        <v>0</v>
      </c>
      <c r="K1034" s="21">
        <v>0</v>
      </c>
      <c r="L1034" s="52">
        <v>0</v>
      </c>
      <c r="M10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34" s="28"/>
    </row>
    <row r="1035" spans="3:14" x14ac:dyDescent="0.25">
      <c r="C1035" s="69" t="s">
        <v>7</v>
      </c>
      <c r="D1035" s="21" t="s">
        <v>8</v>
      </c>
      <c r="E1035" s="21">
        <v>2015</v>
      </c>
      <c r="F1035" s="21">
        <v>5</v>
      </c>
      <c r="G1035" s="21">
        <v>11</v>
      </c>
      <c r="H1035" s="21">
        <v>88</v>
      </c>
      <c r="I1035" s="21">
        <v>6.25</v>
      </c>
      <c r="J1035" s="21">
        <v>13.75</v>
      </c>
      <c r="K1035" s="21">
        <v>108</v>
      </c>
      <c r="L1035" s="52">
        <v>108</v>
      </c>
      <c r="M10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35" s="28"/>
    </row>
    <row r="1036" spans="3:14" x14ac:dyDescent="0.25">
      <c r="C1036" s="69" t="s">
        <v>7</v>
      </c>
      <c r="D1036" s="21" t="s">
        <v>9</v>
      </c>
      <c r="E1036" s="21">
        <v>2015</v>
      </c>
      <c r="F1036" s="21">
        <v>5</v>
      </c>
      <c r="G1036" s="21">
        <v>13</v>
      </c>
      <c r="H1036" s="21">
        <v>67</v>
      </c>
      <c r="I1036" s="21">
        <v>6.25</v>
      </c>
      <c r="J1036" s="21">
        <v>16.25</v>
      </c>
      <c r="K1036" s="21">
        <v>83.666666666666657</v>
      </c>
      <c r="L1036" s="52">
        <v>83.666666666666657</v>
      </c>
      <c r="M10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36" s="28"/>
    </row>
    <row r="1037" spans="3:14" x14ac:dyDescent="0.25">
      <c r="C1037" s="69" t="s">
        <v>7</v>
      </c>
      <c r="D1037" s="21" t="s">
        <v>10</v>
      </c>
      <c r="E1037" s="21">
        <v>2015</v>
      </c>
      <c r="F1037" s="21">
        <v>5</v>
      </c>
      <c r="G1037" s="21">
        <v>23</v>
      </c>
      <c r="H1037" s="21">
        <v>77</v>
      </c>
      <c r="I1037" s="21">
        <v>6.25</v>
      </c>
      <c r="J1037" s="21">
        <v>28.75</v>
      </c>
      <c r="K1037" s="21">
        <v>96.230769230769226</v>
      </c>
      <c r="L1037" s="52">
        <v>96.230769230769226</v>
      </c>
      <c r="M10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37" s="28"/>
    </row>
    <row r="1038" spans="3:14" x14ac:dyDescent="0.25">
      <c r="C1038" s="69" t="s">
        <v>7</v>
      </c>
      <c r="D1038" s="21" t="s">
        <v>11</v>
      </c>
      <c r="E1038" s="21">
        <v>2015</v>
      </c>
      <c r="F1038" s="21">
        <v>5</v>
      </c>
      <c r="G1038" s="21">
        <v>26</v>
      </c>
      <c r="H1038" s="21">
        <v>100</v>
      </c>
      <c r="I1038" s="21">
        <v>6.25</v>
      </c>
      <c r="J1038" s="21">
        <v>32.5</v>
      </c>
      <c r="K1038" s="21">
        <v>120</v>
      </c>
      <c r="L1038" s="52">
        <v>120</v>
      </c>
      <c r="M10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38" s="28"/>
    </row>
    <row r="1039" spans="3:14" x14ac:dyDescent="0.25">
      <c r="C1039" s="69" t="s">
        <v>7</v>
      </c>
      <c r="D1039" s="21" t="s">
        <v>13</v>
      </c>
      <c r="E1039" s="21">
        <v>2015</v>
      </c>
      <c r="F1039" s="21">
        <v>5</v>
      </c>
      <c r="G1039" s="21">
        <v>11</v>
      </c>
      <c r="H1039" s="21">
        <v>70</v>
      </c>
      <c r="I1039" s="21">
        <v>6.25</v>
      </c>
      <c r="J1039" s="21">
        <v>13.75</v>
      </c>
      <c r="K1039" s="21">
        <v>87.435897435897431</v>
      </c>
      <c r="L1039" s="52">
        <v>87.435897435897431</v>
      </c>
      <c r="M10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39" s="28"/>
    </row>
    <row r="1040" spans="3:14" x14ac:dyDescent="0.25">
      <c r="C1040" s="69" t="s">
        <v>7</v>
      </c>
      <c r="D1040" s="21" t="s">
        <v>14</v>
      </c>
      <c r="E1040" s="21">
        <v>2015</v>
      </c>
      <c r="F1040" s="21">
        <v>8</v>
      </c>
      <c r="G1040" s="21">
        <v>19</v>
      </c>
      <c r="H1040" s="21">
        <v>62</v>
      </c>
      <c r="I1040" s="21">
        <v>10</v>
      </c>
      <c r="J1040" s="21">
        <v>23.75</v>
      </c>
      <c r="K1040" s="21">
        <v>77.384615384615387</v>
      </c>
      <c r="L1040" s="52">
        <v>77.384615384615387</v>
      </c>
      <c r="M10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0" s="28"/>
    </row>
    <row r="1041" spans="3:14" x14ac:dyDescent="0.25">
      <c r="C1041" s="69" t="s">
        <v>7</v>
      </c>
      <c r="D1041" s="21" t="s">
        <v>16</v>
      </c>
      <c r="E1041" s="21">
        <v>2015</v>
      </c>
      <c r="F1041" s="21">
        <v>5</v>
      </c>
      <c r="G1041" s="21">
        <v>10</v>
      </c>
      <c r="H1041" s="21">
        <v>82</v>
      </c>
      <c r="I1041" s="21">
        <v>6.25</v>
      </c>
      <c r="J1041" s="21">
        <v>12.5</v>
      </c>
      <c r="K1041" s="21">
        <v>102</v>
      </c>
      <c r="L1041" s="52">
        <v>102</v>
      </c>
      <c r="M10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41" s="28"/>
    </row>
    <row r="1042" spans="3:14" x14ac:dyDescent="0.25">
      <c r="C1042" s="69" t="s">
        <v>7</v>
      </c>
      <c r="D1042" s="21" t="s">
        <v>18</v>
      </c>
      <c r="E1042" s="21">
        <v>2015</v>
      </c>
      <c r="F1042" s="21">
        <v>5</v>
      </c>
      <c r="G1042" s="21">
        <v>28</v>
      </c>
      <c r="H1042" s="21">
        <v>66</v>
      </c>
      <c r="I1042" s="21">
        <v>6.25</v>
      </c>
      <c r="J1042" s="21">
        <v>35</v>
      </c>
      <c r="K1042" s="21">
        <v>82.410256410256409</v>
      </c>
      <c r="L1042" s="52">
        <v>82.410256410256409</v>
      </c>
      <c r="M10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2" s="28"/>
    </row>
    <row r="1043" spans="3:14" x14ac:dyDescent="0.25">
      <c r="C1043" s="69" t="s">
        <v>7</v>
      </c>
      <c r="D1043" s="21" t="s">
        <v>20</v>
      </c>
      <c r="E1043" s="21">
        <v>2015</v>
      </c>
      <c r="F1043" s="21">
        <v>7</v>
      </c>
      <c r="G1043" s="21">
        <v>18</v>
      </c>
      <c r="H1043" s="21">
        <v>62</v>
      </c>
      <c r="I1043" s="21">
        <v>8.75</v>
      </c>
      <c r="J1043" s="21">
        <v>22.5</v>
      </c>
      <c r="K1043" s="21">
        <v>77.384615384615387</v>
      </c>
      <c r="L1043" s="52">
        <v>77.384615384615387</v>
      </c>
      <c r="M10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3" s="28"/>
    </row>
    <row r="1044" spans="3:14" x14ac:dyDescent="0.25">
      <c r="C1044" s="69" t="s">
        <v>7</v>
      </c>
      <c r="D1044" s="21" t="s">
        <v>21</v>
      </c>
      <c r="E1044" s="21">
        <v>2015</v>
      </c>
      <c r="F1044" s="21">
        <v>10</v>
      </c>
      <c r="G1044" s="21">
        <v>22</v>
      </c>
      <c r="H1044" s="21">
        <v>73</v>
      </c>
      <c r="I1044" s="21">
        <v>12.5</v>
      </c>
      <c r="J1044" s="21">
        <v>27.5</v>
      </c>
      <c r="K1044" s="21">
        <v>91.205128205128204</v>
      </c>
      <c r="L1044" s="52">
        <v>91.205128205128204</v>
      </c>
      <c r="M10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4" s="28"/>
    </row>
    <row r="1045" spans="3:14" x14ac:dyDescent="0.25">
      <c r="C1045" s="69" t="s">
        <v>7</v>
      </c>
      <c r="D1045" s="21" t="s">
        <v>22</v>
      </c>
      <c r="E1045" s="21">
        <v>2015</v>
      </c>
      <c r="F1045" s="21">
        <v>5</v>
      </c>
      <c r="G1045" s="21">
        <v>11</v>
      </c>
      <c r="H1045" s="21">
        <v>62</v>
      </c>
      <c r="I1045" s="21">
        <v>6.25</v>
      </c>
      <c r="J1045" s="21">
        <v>13.75</v>
      </c>
      <c r="K1045" s="21">
        <v>77.384615384615387</v>
      </c>
      <c r="L1045" s="52">
        <v>77.384615384615387</v>
      </c>
      <c r="M10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5" s="28"/>
    </row>
    <row r="1046" spans="3:14" x14ac:dyDescent="0.25">
      <c r="C1046" s="69" t="s">
        <v>7</v>
      </c>
      <c r="D1046" s="21" t="s">
        <v>23</v>
      </c>
      <c r="E1046" s="21">
        <v>2015</v>
      </c>
      <c r="F1046" s="21">
        <v>6</v>
      </c>
      <c r="G1046" s="21">
        <v>37</v>
      </c>
      <c r="H1046" s="21">
        <v>110</v>
      </c>
      <c r="I1046" s="21">
        <v>7.5</v>
      </c>
      <c r="J1046" s="21">
        <v>46.25</v>
      </c>
      <c r="K1046" s="21">
        <v>130</v>
      </c>
      <c r="L1046" s="52">
        <v>130</v>
      </c>
      <c r="M10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46" s="28"/>
    </row>
    <row r="1047" spans="3:14" x14ac:dyDescent="0.25">
      <c r="C1047" s="69" t="s">
        <v>7</v>
      </c>
      <c r="D1047" s="21" t="s">
        <v>25</v>
      </c>
      <c r="E1047" s="21">
        <v>2015</v>
      </c>
      <c r="F1047" s="21">
        <v>9</v>
      </c>
      <c r="G1047" s="21">
        <v>19</v>
      </c>
      <c r="H1047" s="21">
        <v>61</v>
      </c>
      <c r="I1047" s="21">
        <v>11.25</v>
      </c>
      <c r="J1047" s="21">
        <v>23.75</v>
      </c>
      <c r="K1047" s="21">
        <v>76.128205128205124</v>
      </c>
      <c r="L1047" s="52">
        <v>76.128205128205124</v>
      </c>
      <c r="M10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7" s="28"/>
    </row>
    <row r="1048" spans="3:14" x14ac:dyDescent="0.25">
      <c r="C1048" s="69" t="s">
        <v>7</v>
      </c>
      <c r="D1048" s="21" t="s">
        <v>28</v>
      </c>
      <c r="E1048" s="21">
        <v>2015</v>
      </c>
      <c r="F1048" s="21">
        <v>4</v>
      </c>
      <c r="G1048" s="21">
        <v>7</v>
      </c>
      <c r="H1048" s="21">
        <v>91</v>
      </c>
      <c r="I1048" s="21">
        <v>5</v>
      </c>
      <c r="J1048" s="21">
        <v>8.75</v>
      </c>
      <c r="K1048" s="21">
        <v>111</v>
      </c>
      <c r="L1048" s="52">
        <v>111</v>
      </c>
      <c r="M10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48" s="28"/>
    </row>
    <row r="1049" spans="3:14" x14ac:dyDescent="0.25">
      <c r="C1049" s="69" t="s">
        <v>29</v>
      </c>
      <c r="D1049" s="21" t="s">
        <v>30</v>
      </c>
      <c r="E1049" s="21">
        <v>2015</v>
      </c>
      <c r="F1049" s="21">
        <v>4</v>
      </c>
      <c r="G1049" s="21">
        <v>4</v>
      </c>
      <c r="H1049" s="21">
        <v>70</v>
      </c>
      <c r="I1049" s="21">
        <v>5</v>
      </c>
      <c r="J1049" s="21">
        <v>5</v>
      </c>
      <c r="K1049" s="21">
        <v>87.435897435897431</v>
      </c>
      <c r="L1049" s="52">
        <v>87.435897435897431</v>
      </c>
      <c r="M10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49" s="28"/>
    </row>
    <row r="1050" spans="3:14" x14ac:dyDescent="0.25">
      <c r="C1050" s="69" t="s">
        <v>29</v>
      </c>
      <c r="D1050" s="21" t="s">
        <v>31</v>
      </c>
      <c r="E1050" s="21">
        <v>2015</v>
      </c>
      <c r="F1050" s="21">
        <v>7</v>
      </c>
      <c r="G1050" s="21">
        <v>14</v>
      </c>
      <c r="H1050" s="21">
        <v>46</v>
      </c>
      <c r="I1050" s="21">
        <v>8.75</v>
      </c>
      <c r="J1050" s="21">
        <v>17.5</v>
      </c>
      <c r="K1050" s="21">
        <v>57.282051282051285</v>
      </c>
      <c r="L1050" s="52">
        <v>57.282051282051285</v>
      </c>
      <c r="M10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50" s="28"/>
    </row>
    <row r="1051" spans="3:14" x14ac:dyDescent="0.25">
      <c r="C1051" s="69" t="s">
        <v>32</v>
      </c>
      <c r="D1051" s="21" t="s">
        <v>33</v>
      </c>
      <c r="E1051" s="21">
        <v>2015</v>
      </c>
      <c r="F1051" s="21">
        <v>6</v>
      </c>
      <c r="G1051" s="21">
        <v>12</v>
      </c>
      <c r="H1051" s="21">
        <v>69</v>
      </c>
      <c r="I1051" s="21">
        <v>7.5</v>
      </c>
      <c r="J1051" s="21">
        <v>15</v>
      </c>
      <c r="K1051" s="21">
        <v>86.179487179487182</v>
      </c>
      <c r="L1051" s="52">
        <v>86.179487179487182</v>
      </c>
      <c r="M10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51" s="28"/>
    </row>
    <row r="1052" spans="3:14" x14ac:dyDescent="0.25">
      <c r="C1052" s="69" t="s">
        <v>32</v>
      </c>
      <c r="D1052" s="21" t="s">
        <v>34</v>
      </c>
      <c r="E1052" s="21">
        <v>2015</v>
      </c>
      <c r="F1052" s="21">
        <v>7</v>
      </c>
      <c r="G1052" s="21">
        <v>15</v>
      </c>
      <c r="H1052" s="21">
        <v>109</v>
      </c>
      <c r="I1052" s="21">
        <v>8.75</v>
      </c>
      <c r="J1052" s="21">
        <v>18.75</v>
      </c>
      <c r="K1052" s="21">
        <v>129</v>
      </c>
      <c r="L1052" s="52">
        <v>129</v>
      </c>
      <c r="M10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2" s="28"/>
    </row>
    <row r="1053" spans="3:14" x14ac:dyDescent="0.25">
      <c r="C1053" s="69" t="s">
        <v>32</v>
      </c>
      <c r="D1053" s="21" t="s">
        <v>35</v>
      </c>
      <c r="E1053" s="21">
        <v>2015</v>
      </c>
      <c r="F1053" s="21">
        <v>7</v>
      </c>
      <c r="G1053" s="21">
        <v>14</v>
      </c>
      <c r="H1053" s="21">
        <v>124</v>
      </c>
      <c r="I1053" s="21">
        <v>8.75</v>
      </c>
      <c r="J1053" s="21">
        <v>17.5</v>
      </c>
      <c r="K1053" s="21">
        <v>144</v>
      </c>
      <c r="L1053" s="52">
        <v>144</v>
      </c>
      <c r="M10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3" s="28"/>
    </row>
    <row r="1054" spans="3:14" x14ac:dyDescent="0.25">
      <c r="C1054" s="69" t="s">
        <v>32</v>
      </c>
      <c r="D1054" s="21" t="s">
        <v>36</v>
      </c>
      <c r="E1054" s="21">
        <v>2015</v>
      </c>
      <c r="F1054" s="21">
        <v>7</v>
      </c>
      <c r="G1054" s="21">
        <v>14</v>
      </c>
      <c r="H1054" s="21">
        <v>97</v>
      </c>
      <c r="I1054" s="21">
        <v>8.75</v>
      </c>
      <c r="J1054" s="21">
        <v>17.5</v>
      </c>
      <c r="K1054" s="21">
        <v>117</v>
      </c>
      <c r="L1054" s="52">
        <v>117</v>
      </c>
      <c r="M10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4" s="28"/>
    </row>
    <row r="1055" spans="3:14" x14ac:dyDescent="0.25">
      <c r="C1055" s="69" t="s">
        <v>32</v>
      </c>
      <c r="D1055" s="21" t="s">
        <v>37</v>
      </c>
      <c r="E1055" s="21">
        <v>2015</v>
      </c>
      <c r="F1055" s="21">
        <v>6</v>
      </c>
      <c r="G1055" s="21">
        <v>14</v>
      </c>
      <c r="H1055" s="21">
        <v>78</v>
      </c>
      <c r="I1055" s="21">
        <v>7.5</v>
      </c>
      <c r="J1055" s="21">
        <v>17.5</v>
      </c>
      <c r="K1055" s="21">
        <v>97.487179487179489</v>
      </c>
      <c r="L1055" s="52">
        <v>97.487179487179489</v>
      </c>
      <c r="M10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55" s="28"/>
    </row>
    <row r="1056" spans="3:14" x14ac:dyDescent="0.25">
      <c r="C1056" s="69" t="s">
        <v>32</v>
      </c>
      <c r="D1056" s="21" t="s">
        <v>39</v>
      </c>
      <c r="E1056" s="21">
        <v>2015</v>
      </c>
      <c r="F1056" s="21">
        <v>7</v>
      </c>
      <c r="G1056" s="21">
        <v>15</v>
      </c>
      <c r="H1056" s="21">
        <v>115</v>
      </c>
      <c r="I1056" s="21">
        <v>8.75</v>
      </c>
      <c r="J1056" s="21">
        <v>18.75</v>
      </c>
      <c r="K1056" s="21">
        <v>135</v>
      </c>
      <c r="L1056" s="52">
        <v>135</v>
      </c>
      <c r="M10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6" s="28"/>
    </row>
    <row r="1057" spans="3:14" x14ac:dyDescent="0.25">
      <c r="C1057" s="69" t="s">
        <v>32</v>
      </c>
      <c r="D1057" s="21" t="s">
        <v>41</v>
      </c>
      <c r="E1057" s="21">
        <v>2015</v>
      </c>
      <c r="F1057" s="21">
        <v>8</v>
      </c>
      <c r="G1057" s="21">
        <v>15</v>
      </c>
      <c r="H1057" s="21">
        <v>137</v>
      </c>
      <c r="I1057" s="21">
        <v>10</v>
      </c>
      <c r="J1057" s="21">
        <v>18.75</v>
      </c>
      <c r="K1057" s="21">
        <v>157</v>
      </c>
      <c r="L1057" s="52">
        <v>157</v>
      </c>
      <c r="M10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7" s="28"/>
    </row>
    <row r="1058" spans="3:14" x14ac:dyDescent="0.25">
      <c r="C1058" s="69" t="s">
        <v>32</v>
      </c>
      <c r="D1058" s="21" t="s">
        <v>42</v>
      </c>
      <c r="E1058" s="21">
        <v>2015</v>
      </c>
      <c r="F1058" s="21">
        <v>6</v>
      </c>
      <c r="G1058" s="21">
        <v>15</v>
      </c>
      <c r="H1058" s="21">
        <v>120</v>
      </c>
      <c r="I1058" s="21">
        <v>7.5</v>
      </c>
      <c r="J1058" s="21">
        <v>18.75</v>
      </c>
      <c r="K1058" s="21">
        <v>140</v>
      </c>
      <c r="L1058" s="52">
        <v>140</v>
      </c>
      <c r="M10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58" s="28"/>
    </row>
    <row r="1059" spans="3:14" x14ac:dyDescent="0.25">
      <c r="C1059" s="69" t="s">
        <v>32</v>
      </c>
      <c r="D1059" s="21" t="s">
        <v>44</v>
      </c>
      <c r="E1059" s="21">
        <v>2015</v>
      </c>
      <c r="F1059" s="21">
        <v>6</v>
      </c>
      <c r="G1059" s="21">
        <v>13</v>
      </c>
      <c r="H1059" s="21">
        <v>70</v>
      </c>
      <c r="I1059" s="21">
        <v>7.5</v>
      </c>
      <c r="J1059" s="21">
        <v>16.25</v>
      </c>
      <c r="K1059" s="21">
        <v>87.435897435897431</v>
      </c>
      <c r="L1059" s="52">
        <v>87.435897435897431</v>
      </c>
      <c r="M10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59" s="28"/>
    </row>
    <row r="1060" spans="3:14" x14ac:dyDescent="0.25">
      <c r="C1060" s="69" t="s">
        <v>32</v>
      </c>
      <c r="D1060" s="21" t="s">
        <v>46</v>
      </c>
      <c r="E1060" s="21">
        <v>2015</v>
      </c>
      <c r="F1060" s="21">
        <v>6</v>
      </c>
      <c r="G1060" s="21">
        <v>13</v>
      </c>
      <c r="H1060" s="21">
        <v>72</v>
      </c>
      <c r="I1060" s="21">
        <v>7.5</v>
      </c>
      <c r="J1060" s="21">
        <v>16.25</v>
      </c>
      <c r="K1060" s="21">
        <v>89.948717948717956</v>
      </c>
      <c r="L1060" s="52">
        <v>89.948717948717956</v>
      </c>
      <c r="M10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60" s="28"/>
    </row>
    <row r="1061" spans="3:14" x14ac:dyDescent="0.25">
      <c r="C1061" s="69" t="s">
        <v>32</v>
      </c>
      <c r="D1061" s="21" t="s">
        <v>48</v>
      </c>
      <c r="E1061" s="21">
        <v>2015</v>
      </c>
      <c r="F1061" s="21">
        <v>7</v>
      </c>
      <c r="G1061" s="21">
        <v>14</v>
      </c>
      <c r="H1061" s="21">
        <v>90</v>
      </c>
      <c r="I1061" s="21">
        <v>8.75</v>
      </c>
      <c r="J1061" s="21">
        <v>17.5</v>
      </c>
      <c r="K1061" s="21">
        <v>110</v>
      </c>
      <c r="L1061" s="52">
        <v>110</v>
      </c>
      <c r="M10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1" s="28"/>
    </row>
    <row r="1062" spans="3:14" x14ac:dyDescent="0.25">
      <c r="C1062" s="69" t="s">
        <v>32</v>
      </c>
      <c r="D1062" s="21" t="s">
        <v>50</v>
      </c>
      <c r="E1062" s="21">
        <v>2015</v>
      </c>
      <c r="F1062" s="21">
        <v>7</v>
      </c>
      <c r="G1062" s="21">
        <v>15</v>
      </c>
      <c r="H1062" s="21">
        <v>119</v>
      </c>
      <c r="I1062" s="21">
        <v>8.75</v>
      </c>
      <c r="J1062" s="21">
        <v>18.75</v>
      </c>
      <c r="K1062" s="21">
        <v>139</v>
      </c>
      <c r="L1062" s="52">
        <v>139</v>
      </c>
      <c r="M10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2" s="28"/>
    </row>
    <row r="1063" spans="3:14" x14ac:dyDescent="0.25">
      <c r="C1063" s="69" t="s">
        <v>32</v>
      </c>
      <c r="D1063" s="21" t="s">
        <v>51</v>
      </c>
      <c r="E1063" s="21">
        <v>2015</v>
      </c>
      <c r="F1063" s="21">
        <v>0</v>
      </c>
      <c r="G1063" s="21">
        <v>0</v>
      </c>
      <c r="H1063" s="21">
        <v>0</v>
      </c>
      <c r="I1063" s="21">
        <v>0</v>
      </c>
      <c r="J1063" s="21">
        <v>0</v>
      </c>
      <c r="K1063" s="21">
        <v>0</v>
      </c>
      <c r="L1063" s="52">
        <v>0</v>
      </c>
      <c r="M10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63" s="28"/>
    </row>
    <row r="1064" spans="3:14" x14ac:dyDescent="0.25">
      <c r="C1064" s="69" t="s">
        <v>52</v>
      </c>
      <c r="D1064" s="21" t="s">
        <v>53</v>
      </c>
      <c r="E1064" s="21">
        <v>2015</v>
      </c>
      <c r="F1064" s="21">
        <v>2</v>
      </c>
      <c r="G1064" s="21">
        <v>25</v>
      </c>
      <c r="H1064" s="21">
        <v>85</v>
      </c>
      <c r="I1064" s="21">
        <v>2.5</v>
      </c>
      <c r="J1064" s="21">
        <v>31.25</v>
      </c>
      <c r="K1064" s="21">
        <v>105</v>
      </c>
      <c r="L1064" s="52">
        <v>105</v>
      </c>
      <c r="M10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4" s="28"/>
    </row>
    <row r="1065" spans="3:14" x14ac:dyDescent="0.25">
      <c r="C1065" s="69" t="s">
        <v>55</v>
      </c>
      <c r="D1065" s="21" t="s">
        <v>55</v>
      </c>
      <c r="E1065" s="21">
        <v>2015</v>
      </c>
      <c r="F1065" s="21">
        <v>9</v>
      </c>
      <c r="G1065" s="21">
        <v>23</v>
      </c>
      <c r="H1065" s="21">
        <v>109</v>
      </c>
      <c r="I1065" s="21">
        <v>11.25</v>
      </c>
      <c r="J1065" s="21">
        <v>28.75</v>
      </c>
      <c r="K1065" s="21">
        <v>129</v>
      </c>
      <c r="L1065" s="52">
        <v>129</v>
      </c>
      <c r="M10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5" s="28"/>
    </row>
    <row r="1066" spans="3:14" x14ac:dyDescent="0.25">
      <c r="C1066" s="69" t="s">
        <v>57</v>
      </c>
      <c r="D1066" s="21" t="s">
        <v>58</v>
      </c>
      <c r="E1066" s="21">
        <v>2015</v>
      </c>
      <c r="F1066" s="21">
        <v>6</v>
      </c>
      <c r="G1066" s="21">
        <v>22</v>
      </c>
      <c r="H1066" s="21">
        <v>99</v>
      </c>
      <c r="I1066" s="21">
        <v>7.5</v>
      </c>
      <c r="J1066" s="21">
        <v>27.5</v>
      </c>
      <c r="K1066" s="21">
        <v>119</v>
      </c>
      <c r="L1066" s="52">
        <v>119</v>
      </c>
      <c r="M10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6" s="28"/>
    </row>
    <row r="1067" spans="3:14" x14ac:dyDescent="0.25">
      <c r="C1067" s="69" t="s">
        <v>57</v>
      </c>
      <c r="D1067" s="21" t="s">
        <v>60</v>
      </c>
      <c r="E1067" s="21">
        <v>2015</v>
      </c>
      <c r="F1067" s="21">
        <v>12</v>
      </c>
      <c r="G1067" s="21">
        <v>18</v>
      </c>
      <c r="H1067" s="21">
        <v>66</v>
      </c>
      <c r="I1067" s="21">
        <v>15</v>
      </c>
      <c r="J1067" s="21">
        <v>22.5</v>
      </c>
      <c r="K1067" s="21">
        <v>82.410256410256409</v>
      </c>
      <c r="L1067" s="52">
        <v>82.410256410256409</v>
      </c>
      <c r="M10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67" s="28"/>
    </row>
    <row r="1068" spans="3:14" x14ac:dyDescent="0.25">
      <c r="C1068" s="69" t="s">
        <v>57</v>
      </c>
      <c r="D1068" s="21" t="s">
        <v>62</v>
      </c>
      <c r="E1068" s="21">
        <v>2015</v>
      </c>
      <c r="F1068" s="21">
        <v>13</v>
      </c>
      <c r="G1068" s="21">
        <v>36</v>
      </c>
      <c r="H1068" s="21">
        <v>188</v>
      </c>
      <c r="I1068" s="21">
        <v>16.25</v>
      </c>
      <c r="J1068" s="21">
        <v>45</v>
      </c>
      <c r="K1068" s="21">
        <v>208</v>
      </c>
      <c r="L1068" s="52">
        <v>208</v>
      </c>
      <c r="M10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068" s="28"/>
    </row>
    <row r="1069" spans="3:14" x14ac:dyDescent="0.25">
      <c r="C1069" s="69" t="s">
        <v>57</v>
      </c>
      <c r="D1069" s="21" t="s">
        <v>64</v>
      </c>
      <c r="E1069" s="21">
        <v>2015</v>
      </c>
      <c r="F1069" s="21">
        <v>16</v>
      </c>
      <c r="G1069" s="21">
        <v>27</v>
      </c>
      <c r="H1069" s="21">
        <v>89</v>
      </c>
      <c r="I1069" s="21">
        <v>20</v>
      </c>
      <c r="J1069" s="21">
        <v>33.75</v>
      </c>
      <c r="K1069" s="21">
        <v>109</v>
      </c>
      <c r="L1069" s="52">
        <v>109</v>
      </c>
      <c r="M10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69" s="28"/>
    </row>
    <row r="1070" spans="3:14" x14ac:dyDescent="0.25">
      <c r="C1070" s="69" t="s">
        <v>67</v>
      </c>
      <c r="D1070" s="21" t="s">
        <v>69</v>
      </c>
      <c r="E1070" s="21">
        <v>2015</v>
      </c>
      <c r="F1070" s="21">
        <v>14</v>
      </c>
      <c r="G1070" s="21">
        <v>25</v>
      </c>
      <c r="H1070" s="21">
        <v>83</v>
      </c>
      <c r="I1070" s="21">
        <v>17.5</v>
      </c>
      <c r="J1070" s="21">
        <v>31.25</v>
      </c>
      <c r="K1070" s="21">
        <v>103</v>
      </c>
      <c r="L1070" s="52">
        <v>103</v>
      </c>
      <c r="M10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70" s="28"/>
    </row>
    <row r="1071" spans="3:14" x14ac:dyDescent="0.25">
      <c r="C1071" s="69" t="s">
        <v>70</v>
      </c>
      <c r="D1071" s="21" t="s">
        <v>71</v>
      </c>
      <c r="E1071" s="21">
        <v>2015</v>
      </c>
      <c r="F1071" s="21">
        <v>4</v>
      </c>
      <c r="G1071" s="21">
        <v>9</v>
      </c>
      <c r="H1071" s="21">
        <v>62</v>
      </c>
      <c r="I1071" s="21">
        <v>5</v>
      </c>
      <c r="J1071" s="21">
        <v>11.25</v>
      </c>
      <c r="K1071" s="21">
        <v>77.384615384615387</v>
      </c>
      <c r="L1071" s="52">
        <v>77.384615384615387</v>
      </c>
      <c r="M10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1" s="28"/>
    </row>
    <row r="1072" spans="3:14" x14ac:dyDescent="0.25">
      <c r="C1072" s="69" t="s">
        <v>72</v>
      </c>
      <c r="D1072" s="21" t="s">
        <v>72</v>
      </c>
      <c r="E1072" s="21">
        <v>2015</v>
      </c>
      <c r="F1072" s="21">
        <v>4</v>
      </c>
      <c r="G1072" s="21">
        <v>9</v>
      </c>
      <c r="H1072" s="21">
        <v>52</v>
      </c>
      <c r="I1072" s="21">
        <v>5</v>
      </c>
      <c r="J1072" s="21">
        <v>11.25</v>
      </c>
      <c r="K1072" s="21">
        <v>64.820512820512818</v>
      </c>
      <c r="L1072" s="52">
        <v>64.820512820512818</v>
      </c>
      <c r="M10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2" s="28"/>
    </row>
    <row r="1073" spans="3:14" x14ac:dyDescent="0.25">
      <c r="C1073" s="69" t="s">
        <v>75</v>
      </c>
      <c r="D1073" s="21" t="s">
        <v>76</v>
      </c>
      <c r="E1073" s="21">
        <v>2015</v>
      </c>
      <c r="F1073" s="21">
        <v>4</v>
      </c>
      <c r="G1073" s="21">
        <v>9</v>
      </c>
      <c r="H1073" s="21">
        <v>54</v>
      </c>
      <c r="I1073" s="21">
        <v>5</v>
      </c>
      <c r="J1073" s="21">
        <v>11.25</v>
      </c>
      <c r="K1073" s="21">
        <v>67.333333333333329</v>
      </c>
      <c r="L1073" s="52">
        <v>67.333333333333329</v>
      </c>
      <c r="M10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3" s="28"/>
    </row>
    <row r="1074" spans="3:14" x14ac:dyDescent="0.25">
      <c r="C1074" s="69" t="s">
        <v>75</v>
      </c>
      <c r="D1074" s="21" t="s">
        <v>78</v>
      </c>
      <c r="E1074" s="21">
        <v>2015</v>
      </c>
      <c r="F1074" s="21">
        <v>4</v>
      </c>
      <c r="G1074" s="21">
        <v>8</v>
      </c>
      <c r="H1074" s="21">
        <v>49</v>
      </c>
      <c r="I1074" s="21">
        <v>5</v>
      </c>
      <c r="J1074" s="21">
        <v>10</v>
      </c>
      <c r="K1074" s="21">
        <v>61.051282051282051</v>
      </c>
      <c r="L1074" s="52">
        <v>61.051282051282051</v>
      </c>
      <c r="M10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4" s="28"/>
    </row>
    <row r="1075" spans="3:14" x14ac:dyDescent="0.25">
      <c r="C1075" s="69" t="s">
        <v>75</v>
      </c>
      <c r="D1075" s="21" t="s">
        <v>79</v>
      </c>
      <c r="E1075" s="21">
        <v>2015</v>
      </c>
      <c r="F1075" s="21">
        <v>4</v>
      </c>
      <c r="G1075" s="21">
        <v>9</v>
      </c>
      <c r="H1075" s="21">
        <v>56</v>
      </c>
      <c r="I1075" s="21">
        <v>5</v>
      </c>
      <c r="J1075" s="21">
        <v>11.25</v>
      </c>
      <c r="K1075" s="21">
        <v>69.84615384615384</v>
      </c>
      <c r="L1075" s="52">
        <v>69.84615384615384</v>
      </c>
      <c r="M10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5" s="28"/>
    </row>
    <row r="1076" spans="3:14" x14ac:dyDescent="0.25">
      <c r="C1076" s="69" t="s">
        <v>75</v>
      </c>
      <c r="D1076" s="21" t="s">
        <v>81</v>
      </c>
      <c r="E1076" s="21">
        <v>2015</v>
      </c>
      <c r="F1076" s="21">
        <v>0</v>
      </c>
      <c r="G1076" s="21">
        <v>0</v>
      </c>
      <c r="H1076" s="21">
        <v>0</v>
      </c>
      <c r="I1076" s="21">
        <v>0</v>
      </c>
      <c r="J1076" s="21">
        <v>0</v>
      </c>
      <c r="K1076" s="21">
        <v>0</v>
      </c>
      <c r="L1076" s="52">
        <v>0</v>
      </c>
      <c r="M10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76" s="28"/>
    </row>
    <row r="1077" spans="3:14" x14ac:dyDescent="0.25">
      <c r="C1077" s="69" t="s">
        <v>75</v>
      </c>
      <c r="D1077" s="21" t="s">
        <v>83</v>
      </c>
      <c r="E1077" s="21">
        <v>2015</v>
      </c>
      <c r="F1077" s="21">
        <v>4</v>
      </c>
      <c r="G1077" s="21">
        <v>9</v>
      </c>
      <c r="H1077" s="21">
        <v>52</v>
      </c>
      <c r="I1077" s="21">
        <v>5</v>
      </c>
      <c r="J1077" s="21">
        <v>11.25</v>
      </c>
      <c r="K1077" s="21">
        <v>64.820512820512818</v>
      </c>
      <c r="L1077" s="52">
        <v>64.820512820512818</v>
      </c>
      <c r="M10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7" s="28"/>
    </row>
    <row r="1078" spans="3:14" x14ac:dyDescent="0.25">
      <c r="C1078" s="69" t="s">
        <v>75</v>
      </c>
      <c r="D1078" s="21" t="s">
        <v>84</v>
      </c>
      <c r="E1078" s="21">
        <v>2015</v>
      </c>
      <c r="F1078" s="21">
        <v>4</v>
      </c>
      <c r="G1078" s="21">
        <v>10</v>
      </c>
      <c r="H1078" s="21">
        <v>60</v>
      </c>
      <c r="I1078" s="21">
        <v>5</v>
      </c>
      <c r="J1078" s="21">
        <v>12.5</v>
      </c>
      <c r="K1078" s="21">
        <v>74.871794871794876</v>
      </c>
      <c r="L1078" s="52">
        <v>74.871794871794876</v>
      </c>
      <c r="M10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8" s="28"/>
    </row>
    <row r="1079" spans="3:14" x14ac:dyDescent="0.25">
      <c r="C1079" s="69" t="s">
        <v>75</v>
      </c>
      <c r="D1079" s="21" t="s">
        <v>86</v>
      </c>
      <c r="E1079" s="21">
        <v>2015</v>
      </c>
      <c r="F1079" s="21">
        <v>9</v>
      </c>
      <c r="G1079" s="21">
        <v>10</v>
      </c>
      <c r="H1079" s="21">
        <v>56</v>
      </c>
      <c r="I1079" s="21">
        <v>11.25</v>
      </c>
      <c r="J1079" s="21">
        <v>12.5</v>
      </c>
      <c r="K1079" s="21">
        <v>69.84615384615384</v>
      </c>
      <c r="L1079" s="52">
        <v>69.84615384615384</v>
      </c>
      <c r="M10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79" s="28"/>
    </row>
    <row r="1080" spans="3:14" x14ac:dyDescent="0.25">
      <c r="C1080" s="69" t="s">
        <v>75</v>
      </c>
      <c r="D1080" s="21" t="s">
        <v>88</v>
      </c>
      <c r="E1080" s="21">
        <v>2015</v>
      </c>
      <c r="F1080" s="21">
        <v>4</v>
      </c>
      <c r="G1080" s="21">
        <v>9</v>
      </c>
      <c r="H1080" s="21">
        <v>59</v>
      </c>
      <c r="I1080" s="21">
        <v>5</v>
      </c>
      <c r="J1080" s="21">
        <v>11.25</v>
      </c>
      <c r="K1080" s="21">
        <v>73.615384615384613</v>
      </c>
      <c r="L1080" s="52">
        <v>73.615384615384613</v>
      </c>
      <c r="M10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0" s="28"/>
    </row>
    <row r="1081" spans="3:14" x14ac:dyDescent="0.25">
      <c r="C1081" s="69" t="s">
        <v>75</v>
      </c>
      <c r="D1081" s="21" t="s">
        <v>89</v>
      </c>
      <c r="E1081" s="21">
        <v>2015</v>
      </c>
      <c r="F1081" s="21">
        <v>6</v>
      </c>
      <c r="G1081" s="21">
        <v>9</v>
      </c>
      <c r="H1081" s="21">
        <v>74</v>
      </c>
      <c r="I1081" s="21">
        <v>7.5</v>
      </c>
      <c r="J1081" s="21">
        <v>11.25</v>
      </c>
      <c r="K1081" s="21">
        <v>92.461538461538453</v>
      </c>
      <c r="L1081" s="52">
        <v>92.461538461538453</v>
      </c>
      <c r="M10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1" s="28"/>
    </row>
    <row r="1082" spans="3:14" x14ac:dyDescent="0.25">
      <c r="C1082" s="69" t="s">
        <v>75</v>
      </c>
      <c r="D1082" s="21" t="s">
        <v>90</v>
      </c>
      <c r="E1082" s="21">
        <v>2015</v>
      </c>
      <c r="F1082" s="21">
        <v>5</v>
      </c>
      <c r="G1082" s="21">
        <v>13</v>
      </c>
      <c r="H1082" s="21">
        <v>52</v>
      </c>
      <c r="I1082" s="21">
        <v>6.25</v>
      </c>
      <c r="J1082" s="21">
        <v>16.25</v>
      </c>
      <c r="K1082" s="21">
        <v>64.820512820512818</v>
      </c>
      <c r="L1082" s="52">
        <v>64.820512820512818</v>
      </c>
      <c r="M10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2" s="28"/>
    </row>
    <row r="1083" spans="3:14" x14ac:dyDescent="0.25">
      <c r="C1083" s="69" t="s">
        <v>75</v>
      </c>
      <c r="D1083" s="21" t="s">
        <v>91</v>
      </c>
      <c r="E1083" s="21">
        <v>2015</v>
      </c>
      <c r="F1083" s="21">
        <v>4</v>
      </c>
      <c r="G1083" s="21">
        <v>9</v>
      </c>
      <c r="H1083" s="21">
        <v>51</v>
      </c>
      <c r="I1083" s="21">
        <v>5</v>
      </c>
      <c r="J1083" s="21">
        <v>11.25</v>
      </c>
      <c r="K1083" s="21">
        <v>63.564102564102562</v>
      </c>
      <c r="L1083" s="52">
        <v>63.564102564102562</v>
      </c>
      <c r="M10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3" s="28"/>
    </row>
    <row r="1084" spans="3:14" x14ac:dyDescent="0.25">
      <c r="C1084" s="69" t="s">
        <v>75</v>
      </c>
      <c r="D1084" s="21" t="s">
        <v>93</v>
      </c>
      <c r="E1084" s="21">
        <v>2015</v>
      </c>
      <c r="F1084" s="21">
        <v>4</v>
      </c>
      <c r="G1084" s="21">
        <v>9</v>
      </c>
      <c r="H1084" s="21">
        <v>47</v>
      </c>
      <c r="I1084" s="21">
        <v>5</v>
      </c>
      <c r="J1084" s="21">
        <v>11.25</v>
      </c>
      <c r="K1084" s="21">
        <v>58.53846153846154</v>
      </c>
      <c r="L1084" s="52">
        <v>58.53846153846154</v>
      </c>
      <c r="M10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4" s="28"/>
    </row>
    <row r="1085" spans="3:14" x14ac:dyDescent="0.25">
      <c r="C1085" s="69" t="s">
        <v>75</v>
      </c>
      <c r="D1085" s="21" t="s">
        <v>94</v>
      </c>
      <c r="E1085" s="21">
        <v>2015</v>
      </c>
      <c r="F1085" s="21">
        <v>4</v>
      </c>
      <c r="G1085" s="21">
        <v>9</v>
      </c>
      <c r="H1085" s="21">
        <v>54</v>
      </c>
      <c r="I1085" s="21">
        <v>5</v>
      </c>
      <c r="J1085" s="21">
        <v>11.25</v>
      </c>
      <c r="K1085" s="21">
        <v>67.333333333333329</v>
      </c>
      <c r="L1085" s="52">
        <v>67.333333333333329</v>
      </c>
      <c r="M10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5" s="28"/>
    </row>
    <row r="1086" spans="3:14" x14ac:dyDescent="0.25">
      <c r="C1086" s="69" t="s">
        <v>75</v>
      </c>
      <c r="D1086" s="21" t="s">
        <v>95</v>
      </c>
      <c r="E1086" s="21">
        <v>2015</v>
      </c>
      <c r="F1086" s="21">
        <v>4</v>
      </c>
      <c r="G1086" s="21">
        <v>9</v>
      </c>
      <c r="H1086" s="21">
        <v>52</v>
      </c>
      <c r="I1086" s="21">
        <v>5</v>
      </c>
      <c r="J1086" s="21">
        <v>11.25</v>
      </c>
      <c r="K1086" s="21">
        <v>64.820512820512818</v>
      </c>
      <c r="L1086" s="52">
        <v>64.820512820512818</v>
      </c>
      <c r="M10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6" s="28"/>
    </row>
    <row r="1087" spans="3:14" x14ac:dyDescent="0.25">
      <c r="C1087" s="69" t="s">
        <v>75</v>
      </c>
      <c r="D1087" s="21" t="s">
        <v>96</v>
      </c>
      <c r="E1087" s="21">
        <v>2015</v>
      </c>
      <c r="F1087" s="21">
        <v>8</v>
      </c>
      <c r="G1087" s="21">
        <v>15</v>
      </c>
      <c r="H1087" s="21">
        <v>50</v>
      </c>
      <c r="I1087" s="21">
        <v>10</v>
      </c>
      <c r="J1087" s="21">
        <v>18.75</v>
      </c>
      <c r="K1087" s="21">
        <v>62.307692307692307</v>
      </c>
      <c r="L1087" s="52">
        <v>62.307692307692307</v>
      </c>
      <c r="M10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087" s="28"/>
    </row>
    <row r="1088" spans="3:14" x14ac:dyDescent="0.25">
      <c r="C1088" s="69" t="s">
        <v>75</v>
      </c>
      <c r="D1088" s="21" t="s">
        <v>97</v>
      </c>
      <c r="E1088" s="21">
        <v>2015</v>
      </c>
      <c r="F1088" s="21">
        <v>13</v>
      </c>
      <c r="G1088" s="21">
        <v>21</v>
      </c>
      <c r="H1088" s="21">
        <v>89</v>
      </c>
      <c r="I1088" s="21">
        <v>16.25</v>
      </c>
      <c r="J1088" s="21">
        <v>26.25</v>
      </c>
      <c r="K1088" s="21">
        <v>109</v>
      </c>
      <c r="L1088" s="52">
        <v>109</v>
      </c>
      <c r="M10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88" s="28"/>
    </row>
    <row r="1089" spans="3:14" x14ac:dyDescent="0.25">
      <c r="C1089" s="69" t="s">
        <v>75</v>
      </c>
      <c r="D1089" s="21" t="s">
        <v>99</v>
      </c>
      <c r="E1089" s="21">
        <v>2015</v>
      </c>
      <c r="F1089" s="21">
        <v>15</v>
      </c>
      <c r="G1089" s="21">
        <v>21</v>
      </c>
      <c r="H1089" s="21">
        <v>88</v>
      </c>
      <c r="I1089" s="21">
        <v>18.75</v>
      </c>
      <c r="J1089" s="21">
        <v>26.25</v>
      </c>
      <c r="K1089" s="21">
        <v>108</v>
      </c>
      <c r="L1089" s="52">
        <v>108</v>
      </c>
      <c r="M10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89" s="28"/>
    </row>
    <row r="1090" spans="3:14" x14ac:dyDescent="0.25">
      <c r="C1090" s="69" t="s">
        <v>100</v>
      </c>
      <c r="D1090" s="21" t="s">
        <v>101</v>
      </c>
      <c r="E1090" s="21">
        <v>2015</v>
      </c>
      <c r="F1090" s="21">
        <v>13</v>
      </c>
      <c r="G1090" s="21">
        <v>20</v>
      </c>
      <c r="H1090" s="21">
        <v>84</v>
      </c>
      <c r="I1090" s="21">
        <v>16.25</v>
      </c>
      <c r="J1090" s="21">
        <v>25</v>
      </c>
      <c r="K1090" s="21">
        <v>104</v>
      </c>
      <c r="L1090" s="52">
        <v>104</v>
      </c>
      <c r="M10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0" s="28"/>
    </row>
    <row r="1091" spans="3:14" x14ac:dyDescent="0.25">
      <c r="C1091" s="69" t="s">
        <v>100</v>
      </c>
      <c r="D1091" s="21" t="s">
        <v>102</v>
      </c>
      <c r="E1091" s="21">
        <v>2015</v>
      </c>
      <c r="F1091" s="21">
        <v>13</v>
      </c>
      <c r="G1091" s="21">
        <v>19</v>
      </c>
      <c r="H1091" s="21">
        <v>83</v>
      </c>
      <c r="I1091" s="21">
        <v>16.25</v>
      </c>
      <c r="J1091" s="21">
        <v>23.75</v>
      </c>
      <c r="K1091" s="21">
        <v>103</v>
      </c>
      <c r="L1091" s="52">
        <v>103</v>
      </c>
      <c r="M10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1" s="28"/>
    </row>
    <row r="1092" spans="3:14" x14ac:dyDescent="0.25">
      <c r="C1092" s="69" t="s">
        <v>100</v>
      </c>
      <c r="D1092" s="21" t="s">
        <v>104</v>
      </c>
      <c r="E1092" s="21">
        <v>2015</v>
      </c>
      <c r="F1092" s="21">
        <v>14</v>
      </c>
      <c r="G1092" s="21">
        <v>20</v>
      </c>
      <c r="H1092" s="21">
        <v>89</v>
      </c>
      <c r="I1092" s="21">
        <v>17.5</v>
      </c>
      <c r="J1092" s="21">
        <v>25</v>
      </c>
      <c r="K1092" s="21">
        <v>109</v>
      </c>
      <c r="L1092" s="52">
        <v>109</v>
      </c>
      <c r="M10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2" s="28"/>
    </row>
    <row r="1093" spans="3:14" x14ac:dyDescent="0.25">
      <c r="C1093" s="69" t="s">
        <v>100</v>
      </c>
      <c r="D1093" s="21" t="s">
        <v>106</v>
      </c>
      <c r="E1093" s="21">
        <v>2015</v>
      </c>
      <c r="F1093" s="21">
        <v>14</v>
      </c>
      <c r="G1093" s="21">
        <v>20</v>
      </c>
      <c r="H1093" s="21">
        <v>87</v>
      </c>
      <c r="I1093" s="21">
        <v>17.5</v>
      </c>
      <c r="J1093" s="21">
        <v>25</v>
      </c>
      <c r="K1093" s="21">
        <v>107</v>
      </c>
      <c r="L1093" s="52">
        <v>107</v>
      </c>
      <c r="M10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3" s="28"/>
    </row>
    <row r="1094" spans="3:14" x14ac:dyDescent="0.25">
      <c r="C1094" s="69" t="s">
        <v>100</v>
      </c>
      <c r="D1094" s="21" t="s">
        <v>108</v>
      </c>
      <c r="E1094" s="21">
        <v>2015</v>
      </c>
      <c r="F1094" s="21">
        <v>13</v>
      </c>
      <c r="G1094" s="21">
        <v>21</v>
      </c>
      <c r="H1094" s="21">
        <v>88</v>
      </c>
      <c r="I1094" s="21">
        <v>16.25</v>
      </c>
      <c r="J1094" s="21">
        <v>26.25</v>
      </c>
      <c r="K1094" s="21">
        <v>108</v>
      </c>
      <c r="L1094" s="52">
        <v>108</v>
      </c>
      <c r="M10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4" s="28"/>
    </row>
    <row r="1095" spans="3:14" x14ac:dyDescent="0.25">
      <c r="C1095" s="69" t="s">
        <v>100</v>
      </c>
      <c r="D1095" s="21" t="s">
        <v>109</v>
      </c>
      <c r="E1095" s="21">
        <v>2015</v>
      </c>
      <c r="F1095" s="21">
        <v>15</v>
      </c>
      <c r="G1095" s="21">
        <v>74</v>
      </c>
      <c r="H1095" s="21">
        <v>105</v>
      </c>
      <c r="I1095" s="21">
        <v>18.75</v>
      </c>
      <c r="J1095" s="21">
        <v>92.461538461538453</v>
      </c>
      <c r="K1095" s="21">
        <v>125</v>
      </c>
      <c r="L1095" s="52">
        <v>125</v>
      </c>
      <c r="M10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5" s="28"/>
    </row>
    <row r="1096" spans="3:14" x14ac:dyDescent="0.25">
      <c r="C1096" s="69" t="s">
        <v>100</v>
      </c>
      <c r="D1096" s="21" t="s">
        <v>111</v>
      </c>
      <c r="E1096" s="21">
        <v>2015</v>
      </c>
      <c r="F1096" s="21">
        <v>0</v>
      </c>
      <c r="G1096" s="21">
        <v>0</v>
      </c>
      <c r="H1096" s="21">
        <v>0</v>
      </c>
      <c r="I1096" s="21">
        <v>0</v>
      </c>
      <c r="J1096" s="21">
        <v>0</v>
      </c>
      <c r="K1096" s="21">
        <v>0</v>
      </c>
      <c r="L1096" s="52">
        <v>0</v>
      </c>
      <c r="M10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96" s="28"/>
    </row>
    <row r="1097" spans="3:14" x14ac:dyDescent="0.25">
      <c r="C1097" s="69" t="s">
        <v>112</v>
      </c>
      <c r="D1097" s="21" t="s">
        <v>113</v>
      </c>
      <c r="E1097" s="21">
        <v>2015</v>
      </c>
      <c r="F1097" s="21">
        <v>0</v>
      </c>
      <c r="G1097" s="21">
        <v>0</v>
      </c>
      <c r="H1097" s="21">
        <v>0</v>
      </c>
      <c r="I1097" s="21">
        <v>0</v>
      </c>
      <c r="J1097" s="21">
        <v>0</v>
      </c>
      <c r="K1097" s="21">
        <v>0</v>
      </c>
      <c r="L1097" s="52">
        <v>0</v>
      </c>
      <c r="M10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097" s="28"/>
    </row>
    <row r="1098" spans="3:14" x14ac:dyDescent="0.25">
      <c r="C1098" s="69" t="s">
        <v>112</v>
      </c>
      <c r="D1098" s="21" t="s">
        <v>116</v>
      </c>
      <c r="E1098" s="21">
        <v>2015</v>
      </c>
      <c r="F1098" s="21">
        <v>2</v>
      </c>
      <c r="G1098" s="21">
        <v>20</v>
      </c>
      <c r="H1098" s="21">
        <v>101</v>
      </c>
      <c r="I1098" s="21">
        <v>2.5</v>
      </c>
      <c r="J1098" s="21">
        <v>25</v>
      </c>
      <c r="K1098" s="21">
        <v>121</v>
      </c>
      <c r="L1098" s="52">
        <v>121</v>
      </c>
      <c r="M10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8" s="28"/>
    </row>
    <row r="1099" spans="3:14" x14ac:dyDescent="0.25">
      <c r="C1099" s="69" t="s">
        <v>112</v>
      </c>
      <c r="D1099" s="21" t="s">
        <v>118</v>
      </c>
      <c r="E1099" s="21">
        <v>2015</v>
      </c>
      <c r="F1099" s="21">
        <v>2</v>
      </c>
      <c r="G1099" s="21">
        <v>15</v>
      </c>
      <c r="H1099" s="21">
        <v>105</v>
      </c>
      <c r="I1099" s="21">
        <v>2.5</v>
      </c>
      <c r="J1099" s="21">
        <v>18.75</v>
      </c>
      <c r="K1099" s="21">
        <v>125</v>
      </c>
      <c r="L1099" s="52">
        <v>125</v>
      </c>
      <c r="M10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099" s="28"/>
    </row>
    <row r="1100" spans="3:14" x14ac:dyDescent="0.25">
      <c r="C1100" s="69" t="s">
        <v>119</v>
      </c>
      <c r="D1100" s="21" t="s">
        <v>120</v>
      </c>
      <c r="E1100" s="21">
        <v>2015</v>
      </c>
      <c r="F1100" s="21">
        <v>2</v>
      </c>
      <c r="G1100" s="21">
        <v>10</v>
      </c>
      <c r="H1100" s="21">
        <v>37</v>
      </c>
      <c r="I1100" s="21">
        <v>2.5</v>
      </c>
      <c r="J1100" s="21">
        <v>12.5</v>
      </c>
      <c r="K1100" s="21">
        <v>46.25</v>
      </c>
      <c r="L1100" s="52">
        <v>46.25</v>
      </c>
      <c r="M11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00" s="28"/>
    </row>
    <row r="1101" spans="3:14" x14ac:dyDescent="0.25">
      <c r="C1101" s="69" t="s">
        <v>119</v>
      </c>
      <c r="D1101" s="21" t="s">
        <v>121</v>
      </c>
      <c r="E1101" s="21">
        <v>2015</v>
      </c>
      <c r="F1101" s="21">
        <v>3</v>
      </c>
      <c r="G1101" s="21">
        <v>15</v>
      </c>
      <c r="H1101" s="21">
        <v>118</v>
      </c>
      <c r="I1101" s="21">
        <v>3.75</v>
      </c>
      <c r="J1101" s="21">
        <v>18.75</v>
      </c>
      <c r="K1101" s="21">
        <v>138</v>
      </c>
      <c r="L1101" s="52">
        <v>138</v>
      </c>
      <c r="M11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01" s="28"/>
    </row>
    <row r="1102" spans="3:14" x14ac:dyDescent="0.25">
      <c r="C1102" s="69" t="s">
        <v>119</v>
      </c>
      <c r="D1102" s="21" t="s">
        <v>123</v>
      </c>
      <c r="E1102" s="21">
        <v>2015</v>
      </c>
      <c r="F1102" s="21">
        <v>2</v>
      </c>
      <c r="G1102" s="21">
        <v>10</v>
      </c>
      <c r="H1102" s="21">
        <v>46</v>
      </c>
      <c r="I1102" s="21">
        <v>2.5</v>
      </c>
      <c r="J1102" s="21">
        <v>12.5</v>
      </c>
      <c r="K1102" s="21">
        <v>57.282051282051285</v>
      </c>
      <c r="L1102" s="52">
        <v>57.282051282051285</v>
      </c>
      <c r="M11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02" s="28"/>
    </row>
    <row r="1103" spans="3:14" x14ac:dyDescent="0.25">
      <c r="C1103" s="69" t="s">
        <v>119</v>
      </c>
      <c r="D1103" s="21" t="s">
        <v>124</v>
      </c>
      <c r="E1103" s="21">
        <v>2015</v>
      </c>
      <c r="F1103" s="21">
        <v>2</v>
      </c>
      <c r="G1103" s="21">
        <v>22</v>
      </c>
      <c r="H1103" s="21">
        <v>89</v>
      </c>
      <c r="I1103" s="21">
        <v>2.5</v>
      </c>
      <c r="J1103" s="21">
        <v>27.5</v>
      </c>
      <c r="K1103" s="21">
        <v>109</v>
      </c>
      <c r="L1103" s="52">
        <v>109</v>
      </c>
      <c r="M11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03" s="28"/>
    </row>
    <row r="1104" spans="3:14" x14ac:dyDescent="0.25">
      <c r="C1104" s="69" t="s">
        <v>119</v>
      </c>
      <c r="D1104" s="21" t="s">
        <v>126</v>
      </c>
      <c r="E1104" s="21">
        <v>2015</v>
      </c>
      <c r="F1104" s="21">
        <v>3</v>
      </c>
      <c r="G1104" s="21">
        <v>15</v>
      </c>
      <c r="H1104" s="21">
        <v>117</v>
      </c>
      <c r="I1104" s="21">
        <v>3.75</v>
      </c>
      <c r="J1104" s="21">
        <v>18.75</v>
      </c>
      <c r="K1104" s="21">
        <v>137</v>
      </c>
      <c r="L1104" s="52">
        <v>137</v>
      </c>
      <c r="M11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04" s="28"/>
    </row>
    <row r="1105" spans="3:14" x14ac:dyDescent="0.25">
      <c r="C1105" s="69" t="s">
        <v>119</v>
      </c>
      <c r="D1105" s="21" t="s">
        <v>128</v>
      </c>
      <c r="E1105" s="21">
        <v>2015</v>
      </c>
      <c r="F1105" s="21">
        <v>2</v>
      </c>
      <c r="G1105" s="21">
        <v>12</v>
      </c>
      <c r="H1105" s="21">
        <v>61</v>
      </c>
      <c r="I1105" s="21">
        <v>2.5</v>
      </c>
      <c r="J1105" s="21">
        <v>15</v>
      </c>
      <c r="K1105" s="21">
        <v>76.128205128205124</v>
      </c>
      <c r="L1105" s="52">
        <v>76.128205128205124</v>
      </c>
      <c r="M11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05" s="28"/>
    </row>
    <row r="1106" spans="3:14" x14ac:dyDescent="0.25">
      <c r="C1106" s="69" t="s">
        <v>119</v>
      </c>
      <c r="D1106" s="21" t="s">
        <v>130</v>
      </c>
      <c r="E1106" s="21">
        <v>2015</v>
      </c>
      <c r="F1106" s="21">
        <v>4</v>
      </c>
      <c r="G1106" s="21">
        <v>13</v>
      </c>
      <c r="H1106" s="21">
        <v>55</v>
      </c>
      <c r="I1106" s="21">
        <v>5</v>
      </c>
      <c r="J1106" s="21">
        <v>16.25</v>
      </c>
      <c r="K1106" s="21">
        <v>68.589743589743591</v>
      </c>
      <c r="L1106" s="52">
        <v>68.589743589743591</v>
      </c>
      <c r="M11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06" s="28"/>
    </row>
    <row r="1107" spans="3:14" x14ac:dyDescent="0.25">
      <c r="C1107" s="69" t="s">
        <v>119</v>
      </c>
      <c r="D1107" s="21" t="s">
        <v>131</v>
      </c>
      <c r="E1107" s="21">
        <v>2015</v>
      </c>
      <c r="F1107" s="21">
        <v>2</v>
      </c>
      <c r="G1107" s="21">
        <v>13</v>
      </c>
      <c r="H1107" s="21">
        <v>83</v>
      </c>
      <c r="I1107" s="21">
        <v>2.5</v>
      </c>
      <c r="J1107" s="21">
        <v>16.25</v>
      </c>
      <c r="K1107" s="21">
        <v>103</v>
      </c>
      <c r="L1107" s="52">
        <v>103</v>
      </c>
      <c r="M11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07" s="28"/>
    </row>
    <row r="1108" spans="3:14" x14ac:dyDescent="0.25">
      <c r="C1108" s="69" t="s">
        <v>119</v>
      </c>
      <c r="D1108" s="21" t="s">
        <v>132</v>
      </c>
      <c r="E1108" s="21">
        <v>2015</v>
      </c>
      <c r="F1108" s="21">
        <v>2</v>
      </c>
      <c r="G1108" s="21">
        <v>6</v>
      </c>
      <c r="H1108" s="21">
        <v>80</v>
      </c>
      <c r="I1108" s="21">
        <v>2.5</v>
      </c>
      <c r="J1108" s="21">
        <v>7.5</v>
      </c>
      <c r="K1108" s="21">
        <v>100</v>
      </c>
      <c r="L1108" s="52">
        <v>100</v>
      </c>
      <c r="M11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08" s="28"/>
    </row>
    <row r="1109" spans="3:14" x14ac:dyDescent="0.25">
      <c r="C1109" s="69" t="s">
        <v>119</v>
      </c>
      <c r="D1109" s="21" t="s">
        <v>133</v>
      </c>
      <c r="E1109" s="21">
        <v>2015</v>
      </c>
      <c r="F1109" s="21">
        <v>4</v>
      </c>
      <c r="G1109" s="21">
        <v>17</v>
      </c>
      <c r="H1109" s="21">
        <v>125</v>
      </c>
      <c r="I1109" s="21">
        <v>5</v>
      </c>
      <c r="J1109" s="21">
        <v>21.25</v>
      </c>
      <c r="K1109" s="21">
        <v>145</v>
      </c>
      <c r="L1109" s="52">
        <v>145</v>
      </c>
      <c r="M11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09" s="28"/>
    </row>
    <row r="1110" spans="3:14" x14ac:dyDescent="0.25">
      <c r="C1110" s="69" t="s">
        <v>119</v>
      </c>
      <c r="D1110" s="21" t="s">
        <v>135</v>
      </c>
      <c r="E1110" s="21">
        <v>2015</v>
      </c>
      <c r="F1110" s="21">
        <v>12</v>
      </c>
      <c r="G1110" s="21">
        <v>37</v>
      </c>
      <c r="H1110" s="21">
        <v>168</v>
      </c>
      <c r="I1110" s="21">
        <v>15</v>
      </c>
      <c r="J1110" s="21">
        <v>46.25</v>
      </c>
      <c r="K1110" s="21">
        <v>188</v>
      </c>
      <c r="L1110" s="52">
        <v>188</v>
      </c>
      <c r="M11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10" s="28"/>
    </row>
    <row r="1111" spans="3:14" x14ac:dyDescent="0.25">
      <c r="C1111" s="69" t="s">
        <v>136</v>
      </c>
      <c r="D1111" s="21" t="s">
        <v>137</v>
      </c>
      <c r="E1111" s="21">
        <v>2015</v>
      </c>
      <c r="F1111" s="21">
        <v>35</v>
      </c>
      <c r="G1111" s="21">
        <v>45</v>
      </c>
      <c r="H1111" s="21">
        <v>134</v>
      </c>
      <c r="I1111" s="21">
        <v>43.75</v>
      </c>
      <c r="J1111" s="21">
        <v>56.025641025641022</v>
      </c>
      <c r="K1111" s="21">
        <v>154</v>
      </c>
      <c r="L1111" s="52">
        <v>154</v>
      </c>
      <c r="M11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11" s="28"/>
    </row>
    <row r="1112" spans="3:14" x14ac:dyDescent="0.25">
      <c r="C1112" s="69" t="s">
        <v>139</v>
      </c>
      <c r="D1112" s="21" t="s">
        <v>140</v>
      </c>
      <c r="E1112" s="21">
        <v>2015</v>
      </c>
      <c r="F1112" s="21">
        <v>13</v>
      </c>
      <c r="G1112" s="21">
        <v>38</v>
      </c>
      <c r="H1112" s="21">
        <v>231</v>
      </c>
      <c r="I1112" s="21">
        <v>16.25</v>
      </c>
      <c r="J1112" s="21">
        <v>47.5</v>
      </c>
      <c r="K1112" s="21">
        <v>251</v>
      </c>
      <c r="L1112" s="52">
        <v>251</v>
      </c>
      <c r="M11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112" s="28"/>
    </row>
    <row r="1113" spans="3:14" x14ac:dyDescent="0.25">
      <c r="C1113" s="69" t="s">
        <v>139</v>
      </c>
      <c r="D1113" s="21" t="s">
        <v>142</v>
      </c>
      <c r="E1113" s="21">
        <v>2015</v>
      </c>
      <c r="F1113" s="21">
        <v>19</v>
      </c>
      <c r="G1113" s="21">
        <v>36</v>
      </c>
      <c r="H1113" s="21">
        <v>220</v>
      </c>
      <c r="I1113" s="21">
        <v>23.75</v>
      </c>
      <c r="J1113" s="21">
        <v>45</v>
      </c>
      <c r="K1113" s="21">
        <v>240</v>
      </c>
      <c r="L1113" s="52">
        <v>240</v>
      </c>
      <c r="M11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113" s="28"/>
    </row>
    <row r="1114" spans="3:14" x14ac:dyDescent="0.25">
      <c r="C1114" s="69" t="s">
        <v>139</v>
      </c>
      <c r="D1114" s="21" t="s">
        <v>145</v>
      </c>
      <c r="E1114" s="21">
        <v>2015</v>
      </c>
      <c r="F1114" s="21">
        <v>36</v>
      </c>
      <c r="G1114" s="21">
        <v>45</v>
      </c>
      <c r="H1114" s="21">
        <v>142</v>
      </c>
      <c r="I1114" s="21">
        <v>45</v>
      </c>
      <c r="J1114" s="21">
        <v>56.025641025641022</v>
      </c>
      <c r="K1114" s="21">
        <v>162</v>
      </c>
      <c r="L1114" s="52">
        <v>162</v>
      </c>
      <c r="M11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14" s="28"/>
    </row>
    <row r="1115" spans="3:14" x14ac:dyDescent="0.25">
      <c r="C1115" s="69" t="s">
        <v>139</v>
      </c>
      <c r="D1115" s="21" t="s">
        <v>147</v>
      </c>
      <c r="E1115" s="21">
        <v>2015</v>
      </c>
      <c r="F1115" s="21">
        <v>12</v>
      </c>
      <c r="G1115" s="21">
        <v>37</v>
      </c>
      <c r="H1115" s="21">
        <v>75</v>
      </c>
      <c r="I1115" s="21">
        <v>15</v>
      </c>
      <c r="J1115" s="21">
        <v>46.25</v>
      </c>
      <c r="K1115" s="21">
        <v>93.717948717948715</v>
      </c>
      <c r="L1115" s="52">
        <v>93.717948717948715</v>
      </c>
      <c r="M11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15" s="28"/>
    </row>
    <row r="1116" spans="3:14" x14ac:dyDescent="0.25">
      <c r="C1116" s="69" t="s">
        <v>139</v>
      </c>
      <c r="D1116" s="21" t="s">
        <v>148</v>
      </c>
      <c r="E1116" s="21">
        <v>2015</v>
      </c>
      <c r="F1116" s="21">
        <v>0</v>
      </c>
      <c r="G1116" s="21">
        <v>0</v>
      </c>
      <c r="H1116" s="21">
        <v>0</v>
      </c>
      <c r="I1116" s="21">
        <v>0</v>
      </c>
      <c r="J1116" s="21">
        <v>0</v>
      </c>
      <c r="K1116" s="21">
        <v>0</v>
      </c>
      <c r="L1116" s="52">
        <v>0</v>
      </c>
      <c r="M11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16" s="28"/>
    </row>
    <row r="1117" spans="3:14" x14ac:dyDescent="0.25">
      <c r="C1117" s="69" t="s">
        <v>139</v>
      </c>
      <c r="D1117" s="21" t="s">
        <v>149</v>
      </c>
      <c r="E1117" s="21">
        <v>2015</v>
      </c>
      <c r="F1117" s="21">
        <v>18</v>
      </c>
      <c r="G1117" s="21">
        <v>23</v>
      </c>
      <c r="H1117" s="21">
        <v>111</v>
      </c>
      <c r="I1117" s="21">
        <v>22.5</v>
      </c>
      <c r="J1117" s="21">
        <v>28.75</v>
      </c>
      <c r="K1117" s="21">
        <v>131</v>
      </c>
      <c r="L1117" s="52">
        <v>131</v>
      </c>
      <c r="M11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17" s="28"/>
    </row>
    <row r="1118" spans="3:14" x14ac:dyDescent="0.25">
      <c r="C1118" s="69" t="s">
        <v>139</v>
      </c>
      <c r="D1118" s="21" t="s">
        <v>150</v>
      </c>
      <c r="E1118" s="21">
        <v>2015</v>
      </c>
      <c r="F1118" s="21">
        <v>0</v>
      </c>
      <c r="G1118" s="21">
        <v>0</v>
      </c>
      <c r="H1118" s="21">
        <v>0</v>
      </c>
      <c r="I1118" s="21">
        <v>0</v>
      </c>
      <c r="J1118" s="21">
        <v>0</v>
      </c>
      <c r="K1118" s="21">
        <v>0</v>
      </c>
      <c r="L1118" s="52">
        <v>0</v>
      </c>
      <c r="M11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18" s="28"/>
    </row>
    <row r="1119" spans="3:14" x14ac:dyDescent="0.25">
      <c r="C1119" s="69" t="s">
        <v>139</v>
      </c>
      <c r="D1119" s="21" t="s">
        <v>152</v>
      </c>
      <c r="E1119" s="21">
        <v>2015</v>
      </c>
      <c r="F1119" s="21">
        <v>2</v>
      </c>
      <c r="G1119" s="21">
        <v>15</v>
      </c>
      <c r="H1119" s="21">
        <v>64</v>
      </c>
      <c r="I1119" s="21">
        <v>2.5</v>
      </c>
      <c r="J1119" s="21">
        <v>18.75</v>
      </c>
      <c r="K1119" s="21">
        <v>79.897435897435898</v>
      </c>
      <c r="L1119" s="52">
        <v>79.897435897435898</v>
      </c>
      <c r="M11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19" s="28"/>
    </row>
    <row r="1120" spans="3:14" x14ac:dyDescent="0.25">
      <c r="C1120" s="69" t="s">
        <v>154</v>
      </c>
      <c r="D1120" s="21" t="s">
        <v>155</v>
      </c>
      <c r="E1120" s="21">
        <v>2015</v>
      </c>
      <c r="F1120" s="21">
        <v>2</v>
      </c>
      <c r="G1120" s="21">
        <v>16</v>
      </c>
      <c r="H1120" s="21">
        <v>99</v>
      </c>
      <c r="I1120" s="21">
        <v>2.5</v>
      </c>
      <c r="J1120" s="21">
        <v>20</v>
      </c>
      <c r="K1120" s="21">
        <v>119</v>
      </c>
      <c r="L1120" s="52">
        <v>119</v>
      </c>
      <c r="M11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20" s="28"/>
    </row>
    <row r="1121" spans="3:14" x14ac:dyDescent="0.25">
      <c r="C1121" s="69" t="s">
        <v>154</v>
      </c>
      <c r="D1121" s="21" t="s">
        <v>156</v>
      </c>
      <c r="E1121" s="21">
        <v>2015</v>
      </c>
      <c r="F1121" s="21">
        <v>3</v>
      </c>
      <c r="G1121" s="21">
        <v>5</v>
      </c>
      <c r="H1121" s="21">
        <v>47</v>
      </c>
      <c r="I1121" s="21">
        <v>3.75</v>
      </c>
      <c r="J1121" s="21">
        <v>6.25</v>
      </c>
      <c r="K1121" s="21">
        <v>58.53846153846154</v>
      </c>
      <c r="L1121" s="52">
        <v>58.53846153846154</v>
      </c>
      <c r="M11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21" s="28"/>
    </row>
    <row r="1122" spans="3:14" x14ac:dyDescent="0.25">
      <c r="C1122" s="69" t="s">
        <v>154</v>
      </c>
      <c r="D1122" s="21" t="s">
        <v>157</v>
      </c>
      <c r="E1122" s="21">
        <v>2015</v>
      </c>
      <c r="F1122" s="21">
        <v>4</v>
      </c>
      <c r="G1122" s="21">
        <v>8</v>
      </c>
      <c r="H1122" s="21">
        <v>109</v>
      </c>
      <c r="I1122" s="21">
        <v>5</v>
      </c>
      <c r="J1122" s="21">
        <v>10</v>
      </c>
      <c r="K1122" s="21">
        <v>129</v>
      </c>
      <c r="L1122" s="52">
        <v>129</v>
      </c>
      <c r="M11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22" s="28"/>
    </row>
    <row r="1123" spans="3:14" x14ac:dyDescent="0.25">
      <c r="C1123" s="69" t="s">
        <v>154</v>
      </c>
      <c r="D1123" s="21" t="s">
        <v>158</v>
      </c>
      <c r="E1123" s="21">
        <v>2015</v>
      </c>
      <c r="F1123" s="21">
        <v>3</v>
      </c>
      <c r="G1123" s="21">
        <v>22</v>
      </c>
      <c r="H1123" s="21">
        <v>95</v>
      </c>
      <c r="I1123" s="21">
        <v>3.75</v>
      </c>
      <c r="J1123" s="21">
        <v>27.5</v>
      </c>
      <c r="K1123" s="21">
        <v>115</v>
      </c>
      <c r="L1123" s="52">
        <v>115</v>
      </c>
      <c r="M11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23" s="28"/>
    </row>
    <row r="1124" spans="3:14" x14ac:dyDescent="0.25">
      <c r="C1124" s="69" t="s">
        <v>154</v>
      </c>
      <c r="D1124" s="21" t="s">
        <v>159</v>
      </c>
      <c r="E1124" s="21">
        <v>2015</v>
      </c>
      <c r="F1124" s="21">
        <v>6</v>
      </c>
      <c r="G1124" s="21">
        <v>19</v>
      </c>
      <c r="H1124" s="21">
        <v>25</v>
      </c>
      <c r="I1124" s="21">
        <v>7.5</v>
      </c>
      <c r="J1124" s="21">
        <v>23.75</v>
      </c>
      <c r="K1124" s="21">
        <v>31.25</v>
      </c>
      <c r="L1124" s="52">
        <v>31.25</v>
      </c>
      <c r="M11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24" s="28"/>
    </row>
    <row r="1125" spans="3:14" x14ac:dyDescent="0.25">
      <c r="C1125" s="69" t="s">
        <v>154</v>
      </c>
      <c r="D1125" s="21" t="s">
        <v>160</v>
      </c>
      <c r="E1125" s="21">
        <v>2015</v>
      </c>
      <c r="F1125" s="21">
        <v>6</v>
      </c>
      <c r="G1125" s="21">
        <v>22</v>
      </c>
      <c r="H1125" s="21">
        <v>75</v>
      </c>
      <c r="I1125" s="21">
        <v>7.5</v>
      </c>
      <c r="J1125" s="21">
        <v>27.5</v>
      </c>
      <c r="K1125" s="21">
        <v>93.717948717948715</v>
      </c>
      <c r="L1125" s="52">
        <v>93.717948717948715</v>
      </c>
      <c r="M11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25" s="28"/>
    </row>
    <row r="1126" spans="3:14" x14ac:dyDescent="0.25">
      <c r="C1126" s="69" t="s">
        <v>154</v>
      </c>
      <c r="D1126" s="21" t="s">
        <v>161</v>
      </c>
      <c r="E1126" s="21">
        <v>2015</v>
      </c>
      <c r="F1126" s="21">
        <v>0</v>
      </c>
      <c r="G1126" s="21">
        <v>0</v>
      </c>
      <c r="H1126" s="21">
        <v>0</v>
      </c>
      <c r="I1126" s="21">
        <v>0</v>
      </c>
      <c r="J1126" s="21">
        <v>0</v>
      </c>
      <c r="K1126" s="21">
        <v>0</v>
      </c>
      <c r="L1126" s="52">
        <v>0</v>
      </c>
      <c r="M11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26" s="28"/>
    </row>
    <row r="1127" spans="3:14" x14ac:dyDescent="0.25">
      <c r="C1127" s="69" t="s">
        <v>154</v>
      </c>
      <c r="D1127" s="21" t="s">
        <v>162</v>
      </c>
      <c r="E1127" s="21">
        <v>2015</v>
      </c>
      <c r="F1127" s="21">
        <v>6</v>
      </c>
      <c r="G1127" s="21">
        <v>15</v>
      </c>
      <c r="H1127" s="21">
        <v>75</v>
      </c>
      <c r="I1127" s="21">
        <v>7.5</v>
      </c>
      <c r="J1127" s="21">
        <v>18.75</v>
      </c>
      <c r="K1127" s="21">
        <v>93.717948717948715</v>
      </c>
      <c r="L1127" s="52">
        <v>93.717948717948715</v>
      </c>
      <c r="M11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27" s="28"/>
    </row>
    <row r="1128" spans="3:14" x14ac:dyDescent="0.25">
      <c r="C1128" s="69" t="s">
        <v>154</v>
      </c>
      <c r="D1128" s="21" t="s">
        <v>163</v>
      </c>
      <c r="E1128" s="21">
        <v>2015</v>
      </c>
      <c r="F1128" s="21">
        <v>10</v>
      </c>
      <c r="G1128" s="21">
        <v>22</v>
      </c>
      <c r="H1128" s="21">
        <v>42</v>
      </c>
      <c r="I1128" s="21">
        <v>12.5</v>
      </c>
      <c r="J1128" s="21">
        <v>27.5</v>
      </c>
      <c r="K1128" s="21">
        <v>52.256410256410255</v>
      </c>
      <c r="L1128" s="52">
        <v>52.256410256410255</v>
      </c>
      <c r="M11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28" s="28"/>
    </row>
    <row r="1129" spans="3:14" x14ac:dyDescent="0.25">
      <c r="C1129" s="69" t="s">
        <v>154</v>
      </c>
      <c r="D1129" s="21" t="s">
        <v>164</v>
      </c>
      <c r="E1129" s="21">
        <v>2015</v>
      </c>
      <c r="F1129" s="21">
        <v>7</v>
      </c>
      <c r="G1129" s="21">
        <v>7</v>
      </c>
      <c r="H1129" s="21">
        <v>36</v>
      </c>
      <c r="I1129" s="21">
        <v>8.75</v>
      </c>
      <c r="J1129" s="21">
        <v>8.75</v>
      </c>
      <c r="K1129" s="21">
        <v>45</v>
      </c>
      <c r="L1129" s="52">
        <v>45</v>
      </c>
      <c r="M11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29" s="28"/>
    </row>
    <row r="1130" spans="3:14" x14ac:dyDescent="0.25">
      <c r="C1130" s="69" t="s">
        <v>154</v>
      </c>
      <c r="D1130" s="21" t="s">
        <v>166</v>
      </c>
      <c r="E1130" s="21">
        <v>2015</v>
      </c>
      <c r="F1130" s="21">
        <v>11</v>
      </c>
      <c r="G1130" s="21">
        <v>23</v>
      </c>
      <c r="H1130" s="21">
        <v>48</v>
      </c>
      <c r="I1130" s="21">
        <v>13.75</v>
      </c>
      <c r="J1130" s="21">
        <v>28.75</v>
      </c>
      <c r="K1130" s="21">
        <v>59.794871794871796</v>
      </c>
      <c r="L1130" s="52">
        <v>59.794871794871796</v>
      </c>
      <c r="M11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0" s="28"/>
    </row>
    <row r="1131" spans="3:14" x14ac:dyDescent="0.25">
      <c r="C1131" s="69" t="s">
        <v>154</v>
      </c>
      <c r="D1131" s="21" t="s">
        <v>167</v>
      </c>
      <c r="E1131" s="21">
        <v>2015</v>
      </c>
      <c r="F1131" s="21">
        <v>6</v>
      </c>
      <c r="G1131" s="21">
        <v>10</v>
      </c>
      <c r="H1131" s="21">
        <v>92</v>
      </c>
      <c r="I1131" s="21">
        <v>7.5</v>
      </c>
      <c r="J1131" s="21">
        <v>12.5</v>
      </c>
      <c r="K1131" s="21">
        <v>112</v>
      </c>
      <c r="L1131" s="52">
        <v>112</v>
      </c>
      <c r="M11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31" s="28"/>
    </row>
    <row r="1132" spans="3:14" x14ac:dyDescent="0.25">
      <c r="C1132" s="69" t="s">
        <v>154</v>
      </c>
      <c r="D1132" s="21" t="s">
        <v>168</v>
      </c>
      <c r="E1132" s="21">
        <v>2015</v>
      </c>
      <c r="F1132" s="21">
        <v>3</v>
      </c>
      <c r="G1132" s="21">
        <v>6</v>
      </c>
      <c r="H1132" s="21">
        <v>36</v>
      </c>
      <c r="I1132" s="21">
        <v>3.75</v>
      </c>
      <c r="J1132" s="21">
        <v>7.5</v>
      </c>
      <c r="K1132" s="21">
        <v>45</v>
      </c>
      <c r="L1132" s="52">
        <v>45</v>
      </c>
      <c r="M11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32" s="28"/>
    </row>
    <row r="1133" spans="3:14" x14ac:dyDescent="0.25">
      <c r="C1133" s="69" t="s">
        <v>154</v>
      </c>
      <c r="D1133" s="21" t="s">
        <v>169</v>
      </c>
      <c r="E1133" s="21">
        <v>2015</v>
      </c>
      <c r="F1133" s="21">
        <v>5</v>
      </c>
      <c r="G1133" s="21">
        <v>22</v>
      </c>
      <c r="H1133" s="21">
        <v>134</v>
      </c>
      <c r="I1133" s="21">
        <v>6.25</v>
      </c>
      <c r="J1133" s="21">
        <v>27.5</v>
      </c>
      <c r="K1133" s="21">
        <v>154</v>
      </c>
      <c r="L1133" s="52">
        <v>154</v>
      </c>
      <c r="M11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33" s="28"/>
    </row>
    <row r="1134" spans="3:14" x14ac:dyDescent="0.25">
      <c r="C1134" s="69" t="s">
        <v>154</v>
      </c>
      <c r="D1134" s="21" t="s">
        <v>170</v>
      </c>
      <c r="E1134" s="21">
        <v>2015</v>
      </c>
      <c r="F1134" s="21">
        <v>2</v>
      </c>
      <c r="G1134" s="21">
        <v>5</v>
      </c>
      <c r="H1134" s="21">
        <v>45</v>
      </c>
      <c r="I1134" s="21">
        <v>2.5</v>
      </c>
      <c r="J1134" s="21">
        <v>6.25</v>
      </c>
      <c r="K1134" s="21">
        <v>56.025641025641022</v>
      </c>
      <c r="L1134" s="52">
        <v>56.025641025641022</v>
      </c>
      <c r="M11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4" s="28"/>
    </row>
    <row r="1135" spans="3:14" x14ac:dyDescent="0.25">
      <c r="C1135" s="69" t="s">
        <v>154</v>
      </c>
      <c r="D1135" s="21" t="s">
        <v>171</v>
      </c>
      <c r="E1135" s="21">
        <v>2015</v>
      </c>
      <c r="F1135" s="21">
        <v>3</v>
      </c>
      <c r="G1135" s="21">
        <v>12</v>
      </c>
      <c r="H1135" s="21">
        <v>41</v>
      </c>
      <c r="I1135" s="21">
        <v>3.75</v>
      </c>
      <c r="J1135" s="21">
        <v>15</v>
      </c>
      <c r="K1135" s="21">
        <v>51</v>
      </c>
      <c r="L1135" s="52">
        <v>51</v>
      </c>
      <c r="M11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5" s="28"/>
    </row>
    <row r="1136" spans="3:14" x14ac:dyDescent="0.25">
      <c r="C1136" s="69" t="s">
        <v>154</v>
      </c>
      <c r="D1136" s="21" t="s">
        <v>172</v>
      </c>
      <c r="E1136" s="21">
        <v>2015</v>
      </c>
      <c r="F1136" s="21">
        <v>5</v>
      </c>
      <c r="G1136" s="21">
        <v>10</v>
      </c>
      <c r="H1136" s="21">
        <v>46</v>
      </c>
      <c r="I1136" s="21">
        <v>6.25</v>
      </c>
      <c r="J1136" s="21">
        <v>12.5</v>
      </c>
      <c r="K1136" s="21">
        <v>57.282051282051285</v>
      </c>
      <c r="L1136" s="52">
        <v>57.282051282051285</v>
      </c>
      <c r="M11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6" s="28"/>
    </row>
    <row r="1137" spans="3:14" x14ac:dyDescent="0.25">
      <c r="C1137" s="69" t="s">
        <v>154</v>
      </c>
      <c r="D1137" s="21" t="s">
        <v>173</v>
      </c>
      <c r="E1137" s="21">
        <v>2015</v>
      </c>
      <c r="F1137" s="21">
        <v>5</v>
      </c>
      <c r="G1137" s="21">
        <v>21</v>
      </c>
      <c r="H1137" s="21">
        <v>60</v>
      </c>
      <c r="I1137" s="21">
        <v>6.25</v>
      </c>
      <c r="J1137" s="21">
        <v>26.25</v>
      </c>
      <c r="K1137" s="21">
        <v>74.871794871794876</v>
      </c>
      <c r="L1137" s="52">
        <v>74.871794871794876</v>
      </c>
      <c r="M11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7" s="28"/>
    </row>
    <row r="1138" spans="3:14" x14ac:dyDescent="0.25">
      <c r="C1138" s="69" t="s">
        <v>174</v>
      </c>
      <c r="D1138" s="21" t="s">
        <v>175</v>
      </c>
      <c r="E1138" s="21">
        <v>2015</v>
      </c>
      <c r="F1138" s="21">
        <v>2</v>
      </c>
      <c r="G1138" s="21">
        <v>24</v>
      </c>
      <c r="H1138" s="21">
        <v>48</v>
      </c>
      <c r="I1138" s="21">
        <v>2.5</v>
      </c>
      <c r="J1138" s="21">
        <v>30</v>
      </c>
      <c r="K1138" s="21">
        <v>59.794871794871796</v>
      </c>
      <c r="L1138" s="52">
        <v>59.794871794871796</v>
      </c>
      <c r="M11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8" s="28"/>
    </row>
    <row r="1139" spans="3:14" x14ac:dyDescent="0.25">
      <c r="C1139" s="69" t="s">
        <v>174</v>
      </c>
      <c r="D1139" s="21" t="s">
        <v>176</v>
      </c>
      <c r="E1139" s="21">
        <v>2015</v>
      </c>
      <c r="F1139" s="21">
        <v>2</v>
      </c>
      <c r="G1139" s="21">
        <v>14</v>
      </c>
      <c r="H1139" s="21">
        <v>44</v>
      </c>
      <c r="I1139" s="21">
        <v>2.5</v>
      </c>
      <c r="J1139" s="21">
        <v>17.5</v>
      </c>
      <c r="K1139" s="21">
        <v>54.769230769230766</v>
      </c>
      <c r="L1139" s="52">
        <v>54.769230769230766</v>
      </c>
      <c r="M11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39" s="28"/>
    </row>
    <row r="1140" spans="3:14" x14ac:dyDescent="0.25">
      <c r="C1140" s="69" t="s">
        <v>174</v>
      </c>
      <c r="D1140" s="21" t="s">
        <v>177</v>
      </c>
      <c r="E1140" s="21">
        <v>2015</v>
      </c>
      <c r="F1140" s="21">
        <v>2</v>
      </c>
      <c r="G1140" s="21">
        <v>8</v>
      </c>
      <c r="H1140" s="21">
        <v>47</v>
      </c>
      <c r="I1140" s="21">
        <v>2.5</v>
      </c>
      <c r="J1140" s="21">
        <v>10</v>
      </c>
      <c r="K1140" s="21">
        <v>58.53846153846154</v>
      </c>
      <c r="L1140" s="52">
        <v>58.53846153846154</v>
      </c>
      <c r="M11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40" s="28"/>
    </row>
    <row r="1141" spans="3:14" x14ac:dyDescent="0.25">
      <c r="C1141" s="69" t="s">
        <v>174</v>
      </c>
      <c r="D1141" s="21" t="s">
        <v>178</v>
      </c>
      <c r="E1141" s="21">
        <v>2015</v>
      </c>
      <c r="F1141" s="21">
        <v>2</v>
      </c>
      <c r="G1141" s="21">
        <v>14</v>
      </c>
      <c r="H1141" s="21">
        <v>25</v>
      </c>
      <c r="I1141" s="21">
        <v>2.5</v>
      </c>
      <c r="J1141" s="21">
        <v>17.5</v>
      </c>
      <c r="K1141" s="21">
        <v>31.25</v>
      </c>
      <c r="L1141" s="52">
        <v>31.25</v>
      </c>
      <c r="M11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41" s="28"/>
    </row>
    <row r="1142" spans="3:14" x14ac:dyDescent="0.25">
      <c r="C1142" s="69" t="s">
        <v>174</v>
      </c>
      <c r="D1142" s="21" t="s">
        <v>179</v>
      </c>
      <c r="E1142" s="21">
        <v>2015</v>
      </c>
      <c r="F1142" s="21">
        <v>10</v>
      </c>
      <c r="G1142" s="21">
        <v>25</v>
      </c>
      <c r="H1142" s="21">
        <v>55</v>
      </c>
      <c r="I1142" s="21">
        <v>12.5</v>
      </c>
      <c r="J1142" s="21">
        <v>31.25</v>
      </c>
      <c r="K1142" s="21">
        <v>68.589743589743591</v>
      </c>
      <c r="L1142" s="52">
        <v>68.589743589743591</v>
      </c>
      <c r="M11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42" s="28"/>
    </row>
    <row r="1143" spans="3:14" x14ac:dyDescent="0.25">
      <c r="C1143" s="69" t="s">
        <v>174</v>
      </c>
      <c r="D1143" s="21" t="s">
        <v>180</v>
      </c>
      <c r="E1143" s="21">
        <v>2015</v>
      </c>
      <c r="F1143" s="21">
        <v>2</v>
      </c>
      <c r="G1143" s="21">
        <v>8</v>
      </c>
      <c r="H1143" s="21">
        <v>48</v>
      </c>
      <c r="I1143" s="21">
        <v>2.5</v>
      </c>
      <c r="J1143" s="21">
        <v>10</v>
      </c>
      <c r="K1143" s="21">
        <v>59.794871794871796</v>
      </c>
      <c r="L1143" s="52">
        <v>59.794871794871796</v>
      </c>
      <c r="M11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43" s="28"/>
    </row>
    <row r="1144" spans="3:14" x14ac:dyDescent="0.25">
      <c r="C1144" s="69" t="s">
        <v>174</v>
      </c>
      <c r="D1144" s="21" t="s">
        <v>181</v>
      </c>
      <c r="E1144" s="21">
        <v>2015</v>
      </c>
      <c r="F1144" s="21">
        <v>2</v>
      </c>
      <c r="G1144" s="21">
        <v>5</v>
      </c>
      <c r="H1144" s="21">
        <v>37</v>
      </c>
      <c r="I1144" s="21">
        <v>2.5</v>
      </c>
      <c r="J1144" s="21">
        <v>6.25</v>
      </c>
      <c r="K1144" s="21">
        <v>46.25</v>
      </c>
      <c r="L1144" s="52">
        <v>46.25</v>
      </c>
      <c r="M11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44" s="28"/>
    </row>
    <row r="1145" spans="3:14" x14ac:dyDescent="0.25">
      <c r="C1145" s="69" t="s">
        <v>174</v>
      </c>
      <c r="D1145" s="21" t="s">
        <v>182</v>
      </c>
      <c r="E1145" s="21">
        <v>2015</v>
      </c>
      <c r="F1145" s="21">
        <v>3</v>
      </c>
      <c r="G1145" s="21">
        <v>23</v>
      </c>
      <c r="H1145" s="21">
        <v>158</v>
      </c>
      <c r="I1145" s="21">
        <v>3.75</v>
      </c>
      <c r="J1145" s="21">
        <v>28.75</v>
      </c>
      <c r="K1145" s="21">
        <v>178</v>
      </c>
      <c r="L1145" s="52">
        <v>178</v>
      </c>
      <c r="M11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45" s="28"/>
    </row>
    <row r="1146" spans="3:14" x14ac:dyDescent="0.25">
      <c r="C1146" s="69" t="s">
        <v>174</v>
      </c>
      <c r="D1146" s="21" t="s">
        <v>183</v>
      </c>
      <c r="E1146" s="21">
        <v>2015</v>
      </c>
      <c r="F1146" s="21">
        <v>15</v>
      </c>
      <c r="G1146" s="21">
        <v>21</v>
      </c>
      <c r="H1146" s="21">
        <v>90</v>
      </c>
      <c r="I1146" s="21">
        <v>18.75</v>
      </c>
      <c r="J1146" s="21">
        <v>26.25</v>
      </c>
      <c r="K1146" s="21">
        <v>110</v>
      </c>
      <c r="L1146" s="52">
        <v>110</v>
      </c>
      <c r="M11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46" s="28"/>
    </row>
    <row r="1147" spans="3:14" x14ac:dyDescent="0.25">
      <c r="C1147" s="69" t="s">
        <v>174</v>
      </c>
      <c r="D1147" s="21" t="s">
        <v>184</v>
      </c>
      <c r="E1147" s="21">
        <v>2015</v>
      </c>
      <c r="F1147" s="21">
        <v>10</v>
      </c>
      <c r="G1147" s="21">
        <v>14</v>
      </c>
      <c r="H1147" s="21">
        <v>125</v>
      </c>
      <c r="I1147" s="21">
        <v>12.5</v>
      </c>
      <c r="J1147" s="21">
        <v>17.5</v>
      </c>
      <c r="K1147" s="21">
        <v>145</v>
      </c>
      <c r="L1147" s="52">
        <v>145</v>
      </c>
      <c r="M11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47" s="28"/>
    </row>
    <row r="1148" spans="3:14" x14ac:dyDescent="0.25">
      <c r="C1148" s="69" t="s">
        <v>174</v>
      </c>
      <c r="D1148" s="21" t="s">
        <v>185</v>
      </c>
      <c r="E1148" s="21">
        <v>2015</v>
      </c>
      <c r="F1148" s="21">
        <v>11</v>
      </c>
      <c r="G1148" s="21">
        <v>20</v>
      </c>
      <c r="H1148" s="21">
        <v>97</v>
      </c>
      <c r="I1148" s="21">
        <v>13.75</v>
      </c>
      <c r="J1148" s="21">
        <v>25</v>
      </c>
      <c r="K1148" s="21">
        <v>117</v>
      </c>
      <c r="L1148" s="52">
        <v>117</v>
      </c>
      <c r="M11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48" s="28"/>
    </row>
    <row r="1149" spans="3:14" x14ac:dyDescent="0.25">
      <c r="C1149" s="69" t="s">
        <v>186</v>
      </c>
      <c r="D1149" s="21" t="s">
        <v>187</v>
      </c>
      <c r="E1149" s="21">
        <v>2015</v>
      </c>
      <c r="F1149" s="21">
        <v>9</v>
      </c>
      <c r="G1149" s="21">
        <v>28</v>
      </c>
      <c r="H1149" s="21">
        <v>90</v>
      </c>
      <c r="I1149" s="21">
        <v>11.25</v>
      </c>
      <c r="J1149" s="21">
        <v>35</v>
      </c>
      <c r="K1149" s="21">
        <v>110</v>
      </c>
      <c r="L1149" s="52">
        <v>110</v>
      </c>
      <c r="M11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49" s="28"/>
    </row>
    <row r="1150" spans="3:14" x14ac:dyDescent="0.25">
      <c r="C1150" s="69" t="s">
        <v>186</v>
      </c>
      <c r="D1150" s="21" t="s">
        <v>189</v>
      </c>
      <c r="E1150" s="21">
        <v>2015</v>
      </c>
      <c r="F1150" s="21">
        <v>21</v>
      </c>
      <c r="G1150" s="21">
        <v>22</v>
      </c>
      <c r="H1150" s="21">
        <v>56</v>
      </c>
      <c r="I1150" s="21">
        <v>26.25</v>
      </c>
      <c r="J1150" s="21">
        <v>27.5</v>
      </c>
      <c r="K1150" s="21">
        <v>69.84615384615384</v>
      </c>
      <c r="L1150" s="52">
        <v>69.84615384615384</v>
      </c>
      <c r="M11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50" s="28"/>
    </row>
    <row r="1151" spans="3:14" x14ac:dyDescent="0.25">
      <c r="C1151" s="69" t="s">
        <v>186</v>
      </c>
      <c r="D1151" s="21" t="s">
        <v>191</v>
      </c>
      <c r="E1151" s="21">
        <v>2015</v>
      </c>
      <c r="F1151" s="21">
        <v>2</v>
      </c>
      <c r="G1151" s="21">
        <v>14</v>
      </c>
      <c r="H1151" s="21">
        <v>103</v>
      </c>
      <c r="I1151" s="21">
        <v>2.5</v>
      </c>
      <c r="J1151" s="21">
        <v>17.5</v>
      </c>
      <c r="K1151" s="21">
        <v>123</v>
      </c>
      <c r="L1151" s="52">
        <v>123</v>
      </c>
      <c r="M11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1" s="28"/>
    </row>
    <row r="1152" spans="3:14" x14ac:dyDescent="0.25">
      <c r="C1152" s="69" t="s">
        <v>186</v>
      </c>
      <c r="D1152" s="21" t="s">
        <v>193</v>
      </c>
      <c r="E1152" s="21">
        <v>2015</v>
      </c>
      <c r="F1152" s="21">
        <v>0</v>
      </c>
      <c r="G1152" s="21">
        <v>7</v>
      </c>
      <c r="H1152" s="21">
        <v>125</v>
      </c>
      <c r="I1152" s="21">
        <v>0</v>
      </c>
      <c r="J1152" s="21">
        <v>8.75</v>
      </c>
      <c r="K1152" s="21">
        <v>145</v>
      </c>
      <c r="L1152" s="52">
        <v>145</v>
      </c>
      <c r="M11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2" s="28"/>
    </row>
    <row r="1153" spans="3:14" x14ac:dyDescent="0.25">
      <c r="C1153" s="69" t="s">
        <v>186</v>
      </c>
      <c r="D1153" s="21" t="s">
        <v>195</v>
      </c>
      <c r="E1153" s="21">
        <v>2015</v>
      </c>
      <c r="F1153" s="21">
        <v>13</v>
      </c>
      <c r="G1153" s="21">
        <v>18</v>
      </c>
      <c r="H1153" s="21">
        <v>90</v>
      </c>
      <c r="I1153" s="21">
        <v>16.25</v>
      </c>
      <c r="J1153" s="21">
        <v>22.5</v>
      </c>
      <c r="K1153" s="21">
        <v>110</v>
      </c>
      <c r="L1153" s="52">
        <v>110</v>
      </c>
      <c r="M11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3" s="28"/>
    </row>
    <row r="1154" spans="3:14" x14ac:dyDescent="0.25">
      <c r="C1154" s="69" t="s">
        <v>186</v>
      </c>
      <c r="D1154" s="21" t="s">
        <v>196</v>
      </c>
      <c r="E1154" s="21">
        <v>2015</v>
      </c>
      <c r="F1154" s="21">
        <v>13</v>
      </c>
      <c r="G1154" s="21">
        <v>14</v>
      </c>
      <c r="H1154" s="21">
        <v>93</v>
      </c>
      <c r="I1154" s="21">
        <v>16.25</v>
      </c>
      <c r="J1154" s="21">
        <v>17.5</v>
      </c>
      <c r="K1154" s="21">
        <v>113</v>
      </c>
      <c r="L1154" s="52">
        <v>113</v>
      </c>
      <c r="M11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4" s="28"/>
    </row>
    <row r="1155" spans="3:14" x14ac:dyDescent="0.25">
      <c r="C1155" s="69" t="s">
        <v>186</v>
      </c>
      <c r="D1155" s="21" t="s">
        <v>197</v>
      </c>
      <c r="E1155" s="21">
        <v>2015</v>
      </c>
      <c r="F1155" s="21">
        <v>8</v>
      </c>
      <c r="G1155" s="21">
        <v>31</v>
      </c>
      <c r="H1155" s="21">
        <v>85</v>
      </c>
      <c r="I1155" s="21">
        <v>10</v>
      </c>
      <c r="J1155" s="21">
        <v>38.75</v>
      </c>
      <c r="K1155" s="21">
        <v>105</v>
      </c>
      <c r="L1155" s="52">
        <v>105</v>
      </c>
      <c r="M11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5" s="28"/>
    </row>
    <row r="1156" spans="3:14" x14ac:dyDescent="0.25">
      <c r="C1156" s="69" t="s">
        <v>186</v>
      </c>
      <c r="D1156" s="21" t="s">
        <v>199</v>
      </c>
      <c r="E1156" s="21">
        <v>2015</v>
      </c>
      <c r="F1156" s="21">
        <v>15</v>
      </c>
      <c r="G1156" s="21">
        <v>23</v>
      </c>
      <c r="H1156" s="21">
        <v>64</v>
      </c>
      <c r="I1156" s="21">
        <v>18.75</v>
      </c>
      <c r="J1156" s="21">
        <v>28.75</v>
      </c>
      <c r="K1156" s="21">
        <v>79.897435897435898</v>
      </c>
      <c r="L1156" s="52">
        <v>79.897435897435898</v>
      </c>
      <c r="M11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56" s="28"/>
    </row>
    <row r="1157" spans="3:14" x14ac:dyDescent="0.25">
      <c r="C1157" s="69" t="s">
        <v>186</v>
      </c>
      <c r="D1157" s="21" t="s">
        <v>200</v>
      </c>
      <c r="E1157" s="21">
        <v>2015</v>
      </c>
      <c r="F1157" s="21">
        <v>8</v>
      </c>
      <c r="G1157" s="21">
        <v>18</v>
      </c>
      <c r="H1157" s="21">
        <v>119</v>
      </c>
      <c r="I1157" s="21">
        <v>10</v>
      </c>
      <c r="J1157" s="21">
        <v>22.5</v>
      </c>
      <c r="K1157" s="21">
        <v>139</v>
      </c>
      <c r="L1157" s="52">
        <v>139</v>
      </c>
      <c r="M11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7" s="28"/>
    </row>
    <row r="1158" spans="3:14" x14ac:dyDescent="0.25">
      <c r="C1158" s="69" t="s">
        <v>186</v>
      </c>
      <c r="D1158" s="21" t="s">
        <v>201</v>
      </c>
      <c r="E1158" s="21">
        <v>2015</v>
      </c>
      <c r="F1158" s="21">
        <v>7</v>
      </c>
      <c r="G1158" s="21">
        <v>8</v>
      </c>
      <c r="H1158" s="21">
        <v>128</v>
      </c>
      <c r="I1158" s="21">
        <v>8.75</v>
      </c>
      <c r="J1158" s="21">
        <v>10</v>
      </c>
      <c r="K1158" s="21">
        <v>148</v>
      </c>
      <c r="L1158" s="52">
        <v>148</v>
      </c>
      <c r="M11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8" s="28"/>
    </row>
    <row r="1159" spans="3:14" x14ac:dyDescent="0.25">
      <c r="C1159" s="69" t="s">
        <v>186</v>
      </c>
      <c r="D1159" s="21" t="s">
        <v>202</v>
      </c>
      <c r="E1159" s="21">
        <v>2015</v>
      </c>
      <c r="F1159" s="21">
        <v>12</v>
      </c>
      <c r="G1159" s="21">
        <v>13</v>
      </c>
      <c r="H1159" s="21">
        <v>108</v>
      </c>
      <c r="I1159" s="21">
        <v>15</v>
      </c>
      <c r="J1159" s="21">
        <v>16.25</v>
      </c>
      <c r="K1159" s="21">
        <v>128</v>
      </c>
      <c r="L1159" s="52">
        <v>128</v>
      </c>
      <c r="M11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59" s="28"/>
    </row>
    <row r="1160" spans="3:14" x14ac:dyDescent="0.25">
      <c r="C1160" s="69" t="s">
        <v>186</v>
      </c>
      <c r="D1160" s="21" t="s">
        <v>203</v>
      </c>
      <c r="E1160" s="21">
        <v>2015</v>
      </c>
      <c r="F1160" s="21">
        <v>13</v>
      </c>
      <c r="G1160" s="21">
        <v>40</v>
      </c>
      <c r="H1160" s="21">
        <v>83</v>
      </c>
      <c r="I1160" s="21">
        <v>16.25</v>
      </c>
      <c r="J1160" s="21">
        <v>50</v>
      </c>
      <c r="K1160" s="21">
        <v>103</v>
      </c>
      <c r="L1160" s="52">
        <v>103</v>
      </c>
      <c r="M11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0" s="28"/>
    </row>
    <row r="1161" spans="3:14" x14ac:dyDescent="0.25">
      <c r="C1161" s="69" t="s">
        <v>186</v>
      </c>
      <c r="D1161" s="21" t="s">
        <v>204</v>
      </c>
      <c r="E1161" s="21">
        <v>2015</v>
      </c>
      <c r="F1161" s="21">
        <v>0</v>
      </c>
      <c r="G1161" s="21">
        <v>0</v>
      </c>
      <c r="H1161" s="21">
        <v>0</v>
      </c>
      <c r="I1161" s="21">
        <v>0</v>
      </c>
      <c r="J1161" s="21">
        <v>0</v>
      </c>
      <c r="K1161" s="21">
        <v>0</v>
      </c>
      <c r="L1161" s="52">
        <v>0</v>
      </c>
      <c r="M11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61" s="28"/>
    </row>
    <row r="1162" spans="3:14" x14ac:dyDescent="0.25">
      <c r="C1162" s="69" t="s">
        <v>205</v>
      </c>
      <c r="D1162" s="21" t="s">
        <v>206</v>
      </c>
      <c r="E1162" s="21">
        <v>2015</v>
      </c>
      <c r="F1162" s="21">
        <v>21</v>
      </c>
      <c r="G1162" s="21">
        <v>55</v>
      </c>
      <c r="H1162" s="21">
        <v>105</v>
      </c>
      <c r="I1162" s="21">
        <v>26.25</v>
      </c>
      <c r="J1162" s="21">
        <v>68.589743589743591</v>
      </c>
      <c r="K1162" s="21">
        <v>125</v>
      </c>
      <c r="L1162" s="52">
        <v>125</v>
      </c>
      <c r="M11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2" s="28"/>
    </row>
    <row r="1163" spans="3:14" x14ac:dyDescent="0.25">
      <c r="C1163" s="69" t="s">
        <v>205</v>
      </c>
      <c r="D1163" s="21" t="s">
        <v>208</v>
      </c>
      <c r="E1163" s="21">
        <v>2015</v>
      </c>
      <c r="F1163" s="21">
        <v>5</v>
      </c>
      <c r="G1163" s="21">
        <v>20</v>
      </c>
      <c r="H1163" s="21">
        <v>103</v>
      </c>
      <c r="I1163" s="21">
        <v>6.25</v>
      </c>
      <c r="J1163" s="21">
        <v>25</v>
      </c>
      <c r="K1163" s="21">
        <v>123</v>
      </c>
      <c r="L1163" s="52">
        <v>123</v>
      </c>
      <c r="M11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3" s="28"/>
    </row>
    <row r="1164" spans="3:14" x14ac:dyDescent="0.25">
      <c r="C1164" s="69" t="s">
        <v>205</v>
      </c>
      <c r="D1164" s="21" t="s">
        <v>210</v>
      </c>
      <c r="E1164" s="21">
        <v>2015</v>
      </c>
      <c r="F1164" s="21">
        <v>20</v>
      </c>
      <c r="G1164" s="21">
        <v>53</v>
      </c>
      <c r="H1164" s="21">
        <v>104</v>
      </c>
      <c r="I1164" s="21">
        <v>25</v>
      </c>
      <c r="J1164" s="21">
        <v>66.07692307692308</v>
      </c>
      <c r="K1164" s="21">
        <v>124</v>
      </c>
      <c r="L1164" s="52">
        <v>124</v>
      </c>
      <c r="M11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4" s="28"/>
    </row>
    <row r="1165" spans="3:14" x14ac:dyDescent="0.25">
      <c r="C1165" s="69" t="s">
        <v>205</v>
      </c>
      <c r="D1165" s="21" t="s">
        <v>212</v>
      </c>
      <c r="E1165" s="21">
        <v>2015</v>
      </c>
      <c r="F1165" s="21">
        <v>12</v>
      </c>
      <c r="G1165" s="21">
        <v>31</v>
      </c>
      <c r="H1165" s="21">
        <v>118</v>
      </c>
      <c r="I1165" s="21">
        <v>15</v>
      </c>
      <c r="J1165" s="21">
        <v>38.75</v>
      </c>
      <c r="K1165" s="21">
        <v>138</v>
      </c>
      <c r="L1165" s="52">
        <v>138</v>
      </c>
      <c r="M11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5" s="28"/>
    </row>
    <row r="1166" spans="3:14" x14ac:dyDescent="0.25">
      <c r="C1166" s="69" t="s">
        <v>205</v>
      </c>
      <c r="D1166" s="21" t="s">
        <v>214</v>
      </c>
      <c r="E1166" s="21">
        <v>2015</v>
      </c>
      <c r="F1166" s="21">
        <v>21</v>
      </c>
      <c r="G1166" s="21">
        <v>38</v>
      </c>
      <c r="H1166" s="21">
        <v>97</v>
      </c>
      <c r="I1166" s="21">
        <v>26.25</v>
      </c>
      <c r="J1166" s="21">
        <v>47.5</v>
      </c>
      <c r="K1166" s="21">
        <v>117</v>
      </c>
      <c r="L1166" s="52">
        <v>117</v>
      </c>
      <c r="M11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6" s="28"/>
    </row>
    <row r="1167" spans="3:14" x14ac:dyDescent="0.25">
      <c r="C1167" s="69" t="s">
        <v>205</v>
      </c>
      <c r="D1167" s="21" t="s">
        <v>215</v>
      </c>
      <c r="E1167" s="21">
        <v>2015</v>
      </c>
      <c r="F1167" s="21">
        <v>5</v>
      </c>
      <c r="G1167" s="21">
        <v>15</v>
      </c>
      <c r="H1167" s="21">
        <v>78</v>
      </c>
      <c r="I1167" s="21">
        <v>6.25</v>
      </c>
      <c r="J1167" s="21">
        <v>18.75</v>
      </c>
      <c r="K1167" s="21">
        <v>97.487179487179489</v>
      </c>
      <c r="L1167" s="52">
        <v>97.487179487179489</v>
      </c>
      <c r="M11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67" s="28"/>
    </row>
    <row r="1168" spans="3:14" x14ac:dyDescent="0.25">
      <c r="C1168" s="69" t="s">
        <v>205</v>
      </c>
      <c r="D1168" s="21" t="s">
        <v>216</v>
      </c>
      <c r="E1168" s="21">
        <v>2015</v>
      </c>
      <c r="F1168" s="21">
        <v>11</v>
      </c>
      <c r="G1168" s="21">
        <v>11</v>
      </c>
      <c r="H1168" s="21">
        <v>163</v>
      </c>
      <c r="I1168" s="21">
        <v>13.75</v>
      </c>
      <c r="J1168" s="21">
        <v>13.75</v>
      </c>
      <c r="K1168" s="21">
        <v>183</v>
      </c>
      <c r="L1168" s="52">
        <v>183</v>
      </c>
      <c r="M11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68" s="28"/>
    </row>
    <row r="1169" spans="3:14" x14ac:dyDescent="0.25">
      <c r="C1169" s="69" t="s">
        <v>205</v>
      </c>
      <c r="D1169" s="21" t="s">
        <v>218</v>
      </c>
      <c r="E1169" s="21">
        <v>2015</v>
      </c>
      <c r="F1169" s="21">
        <v>0</v>
      </c>
      <c r="G1169" s="21">
        <v>0</v>
      </c>
      <c r="H1169" s="21">
        <v>0</v>
      </c>
      <c r="I1169" s="21">
        <v>0</v>
      </c>
      <c r="J1169" s="21">
        <v>0</v>
      </c>
      <c r="K1169" s="21">
        <v>0</v>
      </c>
      <c r="L1169" s="52">
        <v>0</v>
      </c>
      <c r="M11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69" s="28"/>
    </row>
    <row r="1170" spans="3:14" x14ac:dyDescent="0.25">
      <c r="C1170" s="69" t="s">
        <v>205</v>
      </c>
      <c r="D1170" s="21" t="s">
        <v>220</v>
      </c>
      <c r="E1170" s="21">
        <v>2015</v>
      </c>
      <c r="F1170" s="21">
        <v>4</v>
      </c>
      <c r="G1170" s="21">
        <v>25</v>
      </c>
      <c r="H1170" s="21">
        <v>107</v>
      </c>
      <c r="I1170" s="21">
        <v>5</v>
      </c>
      <c r="J1170" s="21">
        <v>31.25</v>
      </c>
      <c r="K1170" s="21">
        <v>127</v>
      </c>
      <c r="L1170" s="52">
        <v>127</v>
      </c>
      <c r="M11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0" s="28"/>
    </row>
    <row r="1171" spans="3:14" x14ac:dyDescent="0.25">
      <c r="C1171" s="69" t="s">
        <v>205</v>
      </c>
      <c r="D1171" s="21" t="s">
        <v>221</v>
      </c>
      <c r="E1171" s="21">
        <v>2015</v>
      </c>
      <c r="F1171" s="21">
        <v>10</v>
      </c>
      <c r="G1171" s="21">
        <v>25</v>
      </c>
      <c r="H1171" s="21">
        <v>90</v>
      </c>
      <c r="I1171" s="21">
        <v>12.5</v>
      </c>
      <c r="J1171" s="21">
        <v>31.25</v>
      </c>
      <c r="K1171" s="21">
        <v>110</v>
      </c>
      <c r="L1171" s="52">
        <v>110</v>
      </c>
      <c r="M11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1" s="28"/>
    </row>
    <row r="1172" spans="3:14" x14ac:dyDescent="0.25">
      <c r="C1172" s="69" t="s">
        <v>205</v>
      </c>
      <c r="D1172" s="21" t="s">
        <v>222</v>
      </c>
      <c r="E1172" s="21">
        <v>2015</v>
      </c>
      <c r="F1172" s="21">
        <v>50</v>
      </c>
      <c r="G1172" s="21">
        <v>48</v>
      </c>
      <c r="H1172" s="21">
        <v>167</v>
      </c>
      <c r="I1172" s="21">
        <v>62.307692307692307</v>
      </c>
      <c r="J1172" s="21">
        <v>59.794871794871796</v>
      </c>
      <c r="K1172" s="21">
        <v>187</v>
      </c>
      <c r="L1172" s="52">
        <v>187</v>
      </c>
      <c r="M11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2" s="28"/>
    </row>
    <row r="1173" spans="3:14" x14ac:dyDescent="0.25">
      <c r="C1173" s="69" t="s">
        <v>205</v>
      </c>
      <c r="D1173" s="21" t="s">
        <v>223</v>
      </c>
      <c r="E1173" s="21">
        <v>2015</v>
      </c>
      <c r="F1173" s="21">
        <v>15</v>
      </c>
      <c r="G1173" s="21">
        <v>23</v>
      </c>
      <c r="H1173" s="21">
        <v>78</v>
      </c>
      <c r="I1173" s="21">
        <v>18.75</v>
      </c>
      <c r="J1173" s="21">
        <v>28.75</v>
      </c>
      <c r="K1173" s="21">
        <v>97.487179487179489</v>
      </c>
      <c r="L1173" s="52">
        <v>97.487179487179489</v>
      </c>
      <c r="M11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73" s="28"/>
    </row>
    <row r="1174" spans="3:14" x14ac:dyDescent="0.25">
      <c r="C1174" s="69" t="s">
        <v>205</v>
      </c>
      <c r="D1174" s="21" t="s">
        <v>225</v>
      </c>
      <c r="E1174" s="21">
        <v>2015</v>
      </c>
      <c r="F1174" s="21">
        <v>18</v>
      </c>
      <c r="G1174" s="21">
        <v>42</v>
      </c>
      <c r="H1174" s="21">
        <v>125</v>
      </c>
      <c r="I1174" s="21">
        <v>22.5</v>
      </c>
      <c r="J1174" s="21">
        <v>52.256410256410255</v>
      </c>
      <c r="K1174" s="21">
        <v>145</v>
      </c>
      <c r="L1174" s="52">
        <v>145</v>
      </c>
      <c r="M11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4" s="28"/>
    </row>
    <row r="1175" spans="3:14" x14ac:dyDescent="0.25">
      <c r="C1175" s="69" t="s">
        <v>205</v>
      </c>
      <c r="D1175" s="21" t="s">
        <v>227</v>
      </c>
      <c r="E1175" s="21">
        <v>2015</v>
      </c>
      <c r="F1175" s="21">
        <v>23</v>
      </c>
      <c r="G1175" s="21">
        <v>52</v>
      </c>
      <c r="H1175" s="21">
        <v>102</v>
      </c>
      <c r="I1175" s="21">
        <v>28.75</v>
      </c>
      <c r="J1175" s="21">
        <v>64.820512820512818</v>
      </c>
      <c r="K1175" s="21">
        <v>122</v>
      </c>
      <c r="L1175" s="52">
        <v>122</v>
      </c>
      <c r="M11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5" s="28"/>
    </row>
    <row r="1176" spans="3:14" x14ac:dyDescent="0.25">
      <c r="C1176" s="69" t="s">
        <v>205</v>
      </c>
      <c r="D1176" s="21" t="s">
        <v>228</v>
      </c>
      <c r="E1176" s="21">
        <v>2015</v>
      </c>
      <c r="F1176" s="21">
        <v>23</v>
      </c>
      <c r="G1176" s="21">
        <v>62</v>
      </c>
      <c r="H1176" s="21">
        <v>99</v>
      </c>
      <c r="I1176" s="21">
        <v>28.75</v>
      </c>
      <c r="J1176" s="21">
        <v>77.384615384615387</v>
      </c>
      <c r="K1176" s="21">
        <v>119</v>
      </c>
      <c r="L1176" s="52">
        <v>119</v>
      </c>
      <c r="M11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76" s="28"/>
    </row>
    <row r="1177" spans="3:14" x14ac:dyDescent="0.25">
      <c r="C1177" s="69" t="s">
        <v>205</v>
      </c>
      <c r="D1177" s="21" t="s">
        <v>229</v>
      </c>
      <c r="E1177" s="21">
        <v>2015</v>
      </c>
      <c r="F1177" s="21">
        <v>0</v>
      </c>
      <c r="G1177" s="21">
        <v>0</v>
      </c>
      <c r="H1177" s="21">
        <v>0</v>
      </c>
      <c r="I1177" s="21">
        <v>0</v>
      </c>
      <c r="J1177" s="21">
        <v>0</v>
      </c>
      <c r="K1177" s="21">
        <v>0</v>
      </c>
      <c r="L1177" s="52">
        <v>0</v>
      </c>
      <c r="M11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77" s="28"/>
    </row>
    <row r="1178" spans="3:14" x14ac:dyDescent="0.25">
      <c r="C1178" s="69" t="s">
        <v>205</v>
      </c>
      <c r="D1178" s="21" t="s">
        <v>230</v>
      </c>
      <c r="E1178" s="21">
        <v>2015</v>
      </c>
      <c r="F1178" s="21">
        <v>11</v>
      </c>
      <c r="G1178" s="21">
        <v>41</v>
      </c>
      <c r="H1178" s="21">
        <v>77</v>
      </c>
      <c r="I1178" s="21">
        <v>13.75</v>
      </c>
      <c r="J1178" s="21">
        <v>51</v>
      </c>
      <c r="K1178" s="21">
        <v>96.230769230769226</v>
      </c>
      <c r="L1178" s="52">
        <v>96.230769230769226</v>
      </c>
      <c r="M11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78" s="28"/>
    </row>
    <row r="1179" spans="3:14" x14ac:dyDescent="0.25">
      <c r="C1179" s="69" t="s">
        <v>205</v>
      </c>
      <c r="D1179" s="21" t="s">
        <v>232</v>
      </c>
      <c r="E1179" s="21">
        <v>2015</v>
      </c>
      <c r="F1179" s="21">
        <v>13</v>
      </c>
      <c r="G1179" s="21">
        <v>35</v>
      </c>
      <c r="H1179" s="21">
        <v>74</v>
      </c>
      <c r="I1179" s="21">
        <v>16.25</v>
      </c>
      <c r="J1179" s="21">
        <v>43.75</v>
      </c>
      <c r="K1179" s="21">
        <v>92.461538461538453</v>
      </c>
      <c r="L1179" s="52">
        <v>92.461538461538453</v>
      </c>
      <c r="M11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79" s="28"/>
    </row>
    <row r="1180" spans="3:14" x14ac:dyDescent="0.25">
      <c r="C1180" s="69" t="s">
        <v>205</v>
      </c>
      <c r="D1180" s="21" t="s">
        <v>233</v>
      </c>
      <c r="E1180" s="21">
        <v>2015</v>
      </c>
      <c r="F1180" s="21">
        <v>0</v>
      </c>
      <c r="G1180" s="21">
        <v>0</v>
      </c>
      <c r="H1180" s="21">
        <v>0</v>
      </c>
      <c r="I1180" s="21">
        <v>0</v>
      </c>
      <c r="J1180" s="21">
        <v>0</v>
      </c>
      <c r="K1180" s="21">
        <v>0</v>
      </c>
      <c r="L1180" s="52">
        <v>0</v>
      </c>
      <c r="M11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0" s="28"/>
    </row>
    <row r="1181" spans="3:14" x14ac:dyDescent="0.25">
      <c r="C1181" s="69" t="s">
        <v>205</v>
      </c>
      <c r="D1181" s="21" t="s">
        <v>236</v>
      </c>
      <c r="E1181" s="21">
        <v>2015</v>
      </c>
      <c r="F1181" s="21">
        <v>28</v>
      </c>
      <c r="G1181" s="21">
        <v>58</v>
      </c>
      <c r="H1181" s="21">
        <v>117</v>
      </c>
      <c r="I1181" s="21">
        <v>35</v>
      </c>
      <c r="J1181" s="21">
        <v>72.358974358974365</v>
      </c>
      <c r="K1181" s="21">
        <v>137</v>
      </c>
      <c r="L1181" s="52">
        <v>137</v>
      </c>
      <c r="M11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81" s="28"/>
    </row>
    <row r="1182" spans="3:14" x14ac:dyDescent="0.25">
      <c r="C1182" s="69" t="s">
        <v>205</v>
      </c>
      <c r="D1182" s="21" t="s">
        <v>238</v>
      </c>
      <c r="E1182" s="21">
        <v>2015</v>
      </c>
      <c r="F1182" s="21">
        <v>22</v>
      </c>
      <c r="G1182" s="21">
        <v>56</v>
      </c>
      <c r="H1182" s="21">
        <v>107</v>
      </c>
      <c r="I1182" s="21">
        <v>27.5</v>
      </c>
      <c r="J1182" s="21">
        <v>69.84615384615384</v>
      </c>
      <c r="K1182" s="21">
        <v>127</v>
      </c>
      <c r="L1182" s="52">
        <v>127</v>
      </c>
      <c r="M11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82" s="28"/>
    </row>
    <row r="1183" spans="3:14" x14ac:dyDescent="0.25">
      <c r="C1183" s="69" t="s">
        <v>205</v>
      </c>
      <c r="D1183" s="21" t="s">
        <v>239</v>
      </c>
      <c r="E1183" s="21">
        <v>2015</v>
      </c>
      <c r="F1183" s="21">
        <v>0</v>
      </c>
      <c r="G1183" s="21">
        <v>0</v>
      </c>
      <c r="H1183" s="21">
        <v>0</v>
      </c>
      <c r="I1183" s="21">
        <v>0</v>
      </c>
      <c r="J1183" s="21">
        <v>0</v>
      </c>
      <c r="K1183" s="21">
        <v>0</v>
      </c>
      <c r="L1183" s="52">
        <v>0</v>
      </c>
      <c r="M11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3" s="28"/>
    </row>
    <row r="1184" spans="3:14" x14ac:dyDescent="0.25">
      <c r="C1184" s="69" t="s">
        <v>205</v>
      </c>
      <c r="D1184" s="21" t="s">
        <v>240</v>
      </c>
      <c r="E1184" s="21">
        <v>2015</v>
      </c>
      <c r="F1184" s="21">
        <v>25</v>
      </c>
      <c r="G1184" s="21">
        <v>13</v>
      </c>
      <c r="H1184" s="21">
        <v>122</v>
      </c>
      <c r="I1184" s="21">
        <v>31.25</v>
      </c>
      <c r="J1184" s="21">
        <v>16.25</v>
      </c>
      <c r="K1184" s="21">
        <v>142</v>
      </c>
      <c r="L1184" s="52">
        <v>142</v>
      </c>
      <c r="M11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84" s="28"/>
    </row>
    <row r="1185" spans="3:14" x14ac:dyDescent="0.25">
      <c r="C1185" s="69" t="s">
        <v>205</v>
      </c>
      <c r="D1185" s="21" t="s">
        <v>241</v>
      </c>
      <c r="E1185" s="21">
        <v>2015</v>
      </c>
      <c r="F1185" s="21">
        <v>2</v>
      </c>
      <c r="G1185" s="21">
        <v>11</v>
      </c>
      <c r="H1185" s="21">
        <v>36</v>
      </c>
      <c r="I1185" s="21">
        <v>2.5</v>
      </c>
      <c r="J1185" s="21">
        <v>13.75</v>
      </c>
      <c r="K1185" s="21">
        <v>45</v>
      </c>
      <c r="L1185" s="52">
        <v>45</v>
      </c>
      <c r="M11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5" s="28"/>
    </row>
    <row r="1186" spans="3:14" x14ac:dyDescent="0.25">
      <c r="C1186" s="69" t="s">
        <v>205</v>
      </c>
      <c r="D1186" s="21" t="s">
        <v>242</v>
      </c>
      <c r="E1186" s="21">
        <v>2015</v>
      </c>
      <c r="F1186" s="21">
        <v>2</v>
      </c>
      <c r="G1186" s="21">
        <v>5</v>
      </c>
      <c r="H1186" s="21">
        <v>36</v>
      </c>
      <c r="I1186" s="21">
        <v>2.5</v>
      </c>
      <c r="J1186" s="21">
        <v>6.25</v>
      </c>
      <c r="K1186" s="21">
        <v>45</v>
      </c>
      <c r="L1186" s="52">
        <v>45</v>
      </c>
      <c r="M11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6" s="28"/>
    </row>
    <row r="1187" spans="3:14" x14ac:dyDescent="0.25">
      <c r="C1187" s="69" t="s">
        <v>244</v>
      </c>
      <c r="D1187" s="21" t="s">
        <v>245</v>
      </c>
      <c r="E1187" s="21">
        <v>2015</v>
      </c>
      <c r="F1187" s="21">
        <v>2</v>
      </c>
      <c r="G1187" s="21">
        <v>10</v>
      </c>
      <c r="H1187" s="21">
        <v>26</v>
      </c>
      <c r="I1187" s="21">
        <v>2.5</v>
      </c>
      <c r="J1187" s="21">
        <v>12.5</v>
      </c>
      <c r="K1187" s="21">
        <v>32.5</v>
      </c>
      <c r="L1187" s="52">
        <v>32.5</v>
      </c>
      <c r="M11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7" s="28"/>
    </row>
    <row r="1188" spans="3:14" x14ac:dyDescent="0.25">
      <c r="C1188" s="69" t="s">
        <v>246</v>
      </c>
      <c r="D1188" s="21" t="s">
        <v>247</v>
      </c>
      <c r="E1188" s="21">
        <v>2015</v>
      </c>
      <c r="F1188" s="21">
        <v>2</v>
      </c>
      <c r="G1188" s="21">
        <v>13</v>
      </c>
      <c r="H1188" s="21">
        <v>59</v>
      </c>
      <c r="I1188" s="21">
        <v>2.5</v>
      </c>
      <c r="J1188" s="21">
        <v>16.25</v>
      </c>
      <c r="K1188" s="21">
        <v>73.615384615384613</v>
      </c>
      <c r="L1188" s="52">
        <v>73.615384615384613</v>
      </c>
      <c r="M11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88" s="28"/>
    </row>
    <row r="1189" spans="3:14" x14ac:dyDescent="0.25">
      <c r="C1189" s="69" t="s">
        <v>246</v>
      </c>
      <c r="D1189" s="21" t="s">
        <v>249</v>
      </c>
      <c r="E1189" s="21">
        <v>2015</v>
      </c>
      <c r="F1189" s="21">
        <v>2</v>
      </c>
      <c r="G1189" s="21">
        <v>5</v>
      </c>
      <c r="H1189" s="21">
        <v>30</v>
      </c>
      <c r="I1189" s="21">
        <v>2.5</v>
      </c>
      <c r="J1189" s="21">
        <v>6.25</v>
      </c>
      <c r="K1189" s="21">
        <v>37.5</v>
      </c>
      <c r="L1189" s="52">
        <v>37.5</v>
      </c>
      <c r="M11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89" s="28"/>
    </row>
    <row r="1190" spans="3:14" x14ac:dyDescent="0.25">
      <c r="C1190" s="69" t="s">
        <v>246</v>
      </c>
      <c r="D1190" s="21" t="s">
        <v>250</v>
      </c>
      <c r="E1190" s="21">
        <v>2015</v>
      </c>
      <c r="F1190" s="21">
        <v>2</v>
      </c>
      <c r="G1190" s="21">
        <v>13</v>
      </c>
      <c r="H1190" s="21">
        <v>84</v>
      </c>
      <c r="I1190" s="21">
        <v>2.5</v>
      </c>
      <c r="J1190" s="21">
        <v>16.25</v>
      </c>
      <c r="K1190" s="21">
        <v>104</v>
      </c>
      <c r="L1190" s="52">
        <v>104</v>
      </c>
      <c r="M11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90" s="28"/>
    </row>
    <row r="1191" spans="3:14" x14ac:dyDescent="0.25">
      <c r="C1191" s="69" t="s">
        <v>246</v>
      </c>
      <c r="D1191" s="21" t="s">
        <v>251</v>
      </c>
      <c r="E1191" s="21">
        <v>2015</v>
      </c>
      <c r="F1191" s="21">
        <v>2</v>
      </c>
      <c r="G1191" s="21">
        <v>8</v>
      </c>
      <c r="H1191" s="21">
        <v>44</v>
      </c>
      <c r="I1191" s="21">
        <v>2.5</v>
      </c>
      <c r="J1191" s="21">
        <v>10</v>
      </c>
      <c r="K1191" s="21">
        <v>54.769230769230766</v>
      </c>
      <c r="L1191" s="52">
        <v>54.769230769230766</v>
      </c>
      <c r="M11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91" s="28"/>
    </row>
    <row r="1192" spans="3:14" x14ac:dyDescent="0.25">
      <c r="C1192" s="69" t="s">
        <v>246</v>
      </c>
      <c r="D1192" s="21" t="s">
        <v>252</v>
      </c>
      <c r="E1192" s="21">
        <v>2015</v>
      </c>
      <c r="F1192" s="21">
        <v>2</v>
      </c>
      <c r="G1192" s="21">
        <v>5</v>
      </c>
      <c r="H1192" s="21">
        <v>34</v>
      </c>
      <c r="I1192" s="21">
        <v>2.5</v>
      </c>
      <c r="J1192" s="21">
        <v>6.25</v>
      </c>
      <c r="K1192" s="21">
        <v>42.5</v>
      </c>
      <c r="L1192" s="52">
        <v>42.5</v>
      </c>
      <c r="M119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92" s="28"/>
    </row>
    <row r="1193" spans="3:14" x14ac:dyDescent="0.25">
      <c r="C1193" s="69" t="s">
        <v>246</v>
      </c>
      <c r="D1193" s="21" t="s">
        <v>253</v>
      </c>
      <c r="E1193" s="21">
        <v>2015</v>
      </c>
      <c r="F1193" s="21">
        <v>2</v>
      </c>
      <c r="G1193" s="21">
        <v>5</v>
      </c>
      <c r="H1193" s="21">
        <v>33</v>
      </c>
      <c r="I1193" s="21">
        <v>2.5</v>
      </c>
      <c r="J1193" s="21">
        <v>6.25</v>
      </c>
      <c r="K1193" s="21">
        <v>41.25</v>
      </c>
      <c r="L1193" s="52">
        <v>41.25</v>
      </c>
      <c r="M119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193" s="28"/>
    </row>
    <row r="1194" spans="3:14" x14ac:dyDescent="0.25">
      <c r="C1194" s="69" t="s">
        <v>246</v>
      </c>
      <c r="D1194" s="21" t="s">
        <v>254</v>
      </c>
      <c r="E1194" s="21">
        <v>2015</v>
      </c>
      <c r="F1194" s="21">
        <v>2</v>
      </c>
      <c r="G1194" s="21">
        <v>5</v>
      </c>
      <c r="H1194" s="21">
        <v>42</v>
      </c>
      <c r="I1194" s="21">
        <v>2.5</v>
      </c>
      <c r="J1194" s="21">
        <v>6.25</v>
      </c>
      <c r="K1194" s="21">
        <v>52.256410256410255</v>
      </c>
      <c r="L1194" s="52">
        <v>52.256410256410255</v>
      </c>
      <c r="M119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94" s="28"/>
    </row>
    <row r="1195" spans="3:14" x14ac:dyDescent="0.25">
      <c r="C1195" s="69" t="s">
        <v>255</v>
      </c>
      <c r="D1195" s="21" t="s">
        <v>256</v>
      </c>
      <c r="E1195" s="21">
        <v>2015</v>
      </c>
      <c r="F1195" s="21">
        <v>2</v>
      </c>
      <c r="G1195" s="21">
        <v>8</v>
      </c>
      <c r="H1195" s="21">
        <v>122</v>
      </c>
      <c r="I1195" s="21">
        <v>2.5</v>
      </c>
      <c r="J1195" s="21">
        <v>10</v>
      </c>
      <c r="K1195" s="21">
        <v>142</v>
      </c>
      <c r="L1195" s="52">
        <v>142</v>
      </c>
      <c r="M119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95" s="28"/>
    </row>
    <row r="1196" spans="3:14" x14ac:dyDescent="0.25">
      <c r="C1196" s="69" t="s">
        <v>255</v>
      </c>
      <c r="D1196" s="21" t="s">
        <v>257</v>
      </c>
      <c r="E1196" s="21">
        <v>2015</v>
      </c>
      <c r="F1196" s="21">
        <v>2</v>
      </c>
      <c r="G1196" s="21">
        <v>5</v>
      </c>
      <c r="H1196" s="21">
        <v>93</v>
      </c>
      <c r="I1196" s="21">
        <v>2.5</v>
      </c>
      <c r="J1196" s="21">
        <v>6.25</v>
      </c>
      <c r="K1196" s="21">
        <v>113</v>
      </c>
      <c r="L1196" s="52">
        <v>113</v>
      </c>
      <c r="M119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96" s="28"/>
    </row>
    <row r="1197" spans="3:14" x14ac:dyDescent="0.25">
      <c r="C1197" s="69" t="s">
        <v>255</v>
      </c>
      <c r="D1197" s="21" t="s">
        <v>258</v>
      </c>
      <c r="E1197" s="21">
        <v>2015</v>
      </c>
      <c r="F1197" s="21">
        <v>10</v>
      </c>
      <c r="G1197" s="21">
        <v>24</v>
      </c>
      <c r="H1197" s="21">
        <v>102</v>
      </c>
      <c r="I1197" s="21">
        <v>12.5</v>
      </c>
      <c r="J1197" s="21">
        <v>30</v>
      </c>
      <c r="K1197" s="21">
        <v>122</v>
      </c>
      <c r="L1197" s="52">
        <v>122</v>
      </c>
      <c r="M119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97" s="28"/>
    </row>
    <row r="1198" spans="3:14" x14ac:dyDescent="0.25">
      <c r="C1198" s="69" t="s">
        <v>255</v>
      </c>
      <c r="D1198" s="21" t="s">
        <v>259</v>
      </c>
      <c r="E1198" s="21">
        <v>2015</v>
      </c>
      <c r="F1198" s="21">
        <v>4</v>
      </c>
      <c r="G1198" s="21">
        <v>12</v>
      </c>
      <c r="H1198" s="21">
        <v>82</v>
      </c>
      <c r="I1198" s="21">
        <v>5</v>
      </c>
      <c r="J1198" s="21">
        <v>15</v>
      </c>
      <c r="K1198" s="21">
        <v>102</v>
      </c>
      <c r="L1198" s="52">
        <v>102</v>
      </c>
      <c r="M119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198" s="28"/>
    </row>
    <row r="1199" spans="3:14" x14ac:dyDescent="0.25">
      <c r="C1199" s="69" t="s">
        <v>260</v>
      </c>
      <c r="D1199" s="21" t="s">
        <v>261</v>
      </c>
      <c r="E1199" s="21">
        <v>2015</v>
      </c>
      <c r="F1199" s="21">
        <v>2</v>
      </c>
      <c r="G1199" s="21">
        <v>18</v>
      </c>
      <c r="H1199" s="21">
        <v>54</v>
      </c>
      <c r="I1199" s="21">
        <v>2.5</v>
      </c>
      <c r="J1199" s="21">
        <v>22.5</v>
      </c>
      <c r="K1199" s="21">
        <v>67.333333333333329</v>
      </c>
      <c r="L1199" s="52">
        <v>67.333333333333329</v>
      </c>
      <c r="M119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199" s="28"/>
    </row>
    <row r="1200" spans="3:14" x14ac:dyDescent="0.25">
      <c r="C1200" s="69" t="s">
        <v>260</v>
      </c>
      <c r="D1200" s="21" t="s">
        <v>262</v>
      </c>
      <c r="E1200" s="21">
        <v>2015</v>
      </c>
      <c r="F1200" s="21">
        <v>2</v>
      </c>
      <c r="G1200" s="21">
        <v>17</v>
      </c>
      <c r="H1200" s="21">
        <v>81</v>
      </c>
      <c r="I1200" s="21">
        <v>2.5</v>
      </c>
      <c r="J1200" s="21">
        <v>21.25</v>
      </c>
      <c r="K1200" s="21">
        <v>101</v>
      </c>
      <c r="L1200" s="52">
        <v>101</v>
      </c>
      <c r="M120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0" s="28"/>
    </row>
    <row r="1201" spans="3:14" x14ac:dyDescent="0.25">
      <c r="C1201" s="69" t="s">
        <v>263</v>
      </c>
      <c r="D1201" s="21" t="s">
        <v>264</v>
      </c>
      <c r="E1201" s="21">
        <v>2015</v>
      </c>
      <c r="F1201" s="21">
        <v>3</v>
      </c>
      <c r="G1201" s="21">
        <v>30</v>
      </c>
      <c r="H1201" s="21">
        <v>81</v>
      </c>
      <c r="I1201" s="21">
        <v>3.75</v>
      </c>
      <c r="J1201" s="21">
        <v>37.5</v>
      </c>
      <c r="K1201" s="21">
        <v>101</v>
      </c>
      <c r="L1201" s="52">
        <v>101</v>
      </c>
      <c r="M120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1" s="28"/>
    </row>
    <row r="1202" spans="3:14" x14ac:dyDescent="0.25">
      <c r="C1202" s="69" t="s">
        <v>263</v>
      </c>
      <c r="D1202" s="21" t="s">
        <v>265</v>
      </c>
      <c r="E1202" s="21">
        <v>2015</v>
      </c>
      <c r="F1202" s="21">
        <v>0</v>
      </c>
      <c r="G1202" s="21">
        <v>0</v>
      </c>
      <c r="H1202" s="21">
        <v>0</v>
      </c>
      <c r="I1202" s="21">
        <v>0</v>
      </c>
      <c r="J1202" s="21">
        <v>0</v>
      </c>
      <c r="K1202" s="21">
        <v>0</v>
      </c>
      <c r="L1202" s="52">
        <v>0</v>
      </c>
      <c r="M120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02" s="28"/>
    </row>
    <row r="1203" spans="3:14" x14ac:dyDescent="0.25">
      <c r="C1203" s="69" t="s">
        <v>263</v>
      </c>
      <c r="D1203" s="21" t="s">
        <v>266</v>
      </c>
      <c r="E1203" s="21">
        <v>2015</v>
      </c>
      <c r="F1203" s="21">
        <v>2</v>
      </c>
      <c r="G1203" s="21">
        <v>10</v>
      </c>
      <c r="H1203" s="21">
        <v>100</v>
      </c>
      <c r="I1203" s="21">
        <v>2.5</v>
      </c>
      <c r="J1203" s="21">
        <v>12.5</v>
      </c>
      <c r="K1203" s="21">
        <v>120</v>
      </c>
      <c r="L1203" s="52">
        <v>120</v>
      </c>
      <c r="M120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3" s="28"/>
    </row>
    <row r="1204" spans="3:14" x14ac:dyDescent="0.25">
      <c r="C1204" s="69" t="s">
        <v>263</v>
      </c>
      <c r="D1204" s="21" t="s">
        <v>268</v>
      </c>
      <c r="E1204" s="21">
        <v>2015</v>
      </c>
      <c r="F1204" s="21">
        <v>2</v>
      </c>
      <c r="G1204" s="21">
        <v>13</v>
      </c>
      <c r="H1204" s="21">
        <v>88</v>
      </c>
      <c r="I1204" s="21">
        <v>2.5</v>
      </c>
      <c r="J1204" s="21">
        <v>16.25</v>
      </c>
      <c r="K1204" s="21">
        <v>108</v>
      </c>
      <c r="L1204" s="52">
        <v>108</v>
      </c>
      <c r="M120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4" s="28"/>
    </row>
    <row r="1205" spans="3:14" x14ac:dyDescent="0.25">
      <c r="C1205" s="69" t="s">
        <v>263</v>
      </c>
      <c r="D1205" s="21" t="s">
        <v>270</v>
      </c>
      <c r="E1205" s="21">
        <v>2015</v>
      </c>
      <c r="F1205" s="21">
        <v>15</v>
      </c>
      <c r="G1205" s="21">
        <v>13</v>
      </c>
      <c r="H1205" s="21">
        <v>108</v>
      </c>
      <c r="I1205" s="21">
        <v>18.75</v>
      </c>
      <c r="J1205" s="21">
        <v>16.25</v>
      </c>
      <c r="K1205" s="21">
        <v>128</v>
      </c>
      <c r="L1205" s="52">
        <v>128</v>
      </c>
      <c r="M120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5" s="28"/>
    </row>
    <row r="1206" spans="3:14" x14ac:dyDescent="0.25">
      <c r="C1206" s="69" t="s">
        <v>263</v>
      </c>
      <c r="D1206" s="21" t="s">
        <v>272</v>
      </c>
      <c r="E1206" s="21">
        <v>2015</v>
      </c>
      <c r="F1206" s="21">
        <v>2</v>
      </c>
      <c r="G1206" s="21">
        <v>17</v>
      </c>
      <c r="H1206" s="21">
        <v>94</v>
      </c>
      <c r="I1206" s="21">
        <v>2.5</v>
      </c>
      <c r="J1206" s="21">
        <v>21.25</v>
      </c>
      <c r="K1206" s="21">
        <v>114</v>
      </c>
      <c r="L1206" s="52">
        <v>114</v>
      </c>
      <c r="M120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6" s="28"/>
    </row>
    <row r="1207" spans="3:14" x14ac:dyDescent="0.25">
      <c r="C1207" s="69" t="s">
        <v>263</v>
      </c>
      <c r="D1207" s="21" t="s">
        <v>273</v>
      </c>
      <c r="E1207" s="21">
        <v>2015</v>
      </c>
      <c r="F1207" s="21">
        <v>4</v>
      </c>
      <c r="G1207" s="21">
        <v>21</v>
      </c>
      <c r="H1207" s="21">
        <v>50</v>
      </c>
      <c r="I1207" s="21">
        <v>5</v>
      </c>
      <c r="J1207" s="21">
        <v>26.25</v>
      </c>
      <c r="K1207" s="21">
        <v>62.307692307692307</v>
      </c>
      <c r="L1207" s="52">
        <v>62.307692307692307</v>
      </c>
      <c r="M120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07" s="28"/>
    </row>
    <row r="1208" spans="3:14" x14ac:dyDescent="0.25">
      <c r="C1208" s="69" t="s">
        <v>263</v>
      </c>
      <c r="D1208" s="21" t="s">
        <v>274</v>
      </c>
      <c r="E1208" s="21">
        <v>2015</v>
      </c>
      <c r="F1208" s="21">
        <v>0</v>
      </c>
      <c r="G1208" s="21">
        <v>0</v>
      </c>
      <c r="H1208" s="21">
        <v>0</v>
      </c>
      <c r="I1208" s="21">
        <v>0</v>
      </c>
      <c r="J1208" s="21">
        <v>0</v>
      </c>
      <c r="K1208" s="21">
        <v>0</v>
      </c>
      <c r="L1208" s="52">
        <v>0</v>
      </c>
      <c r="M120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08" s="28"/>
    </row>
    <row r="1209" spans="3:14" x14ac:dyDescent="0.25">
      <c r="C1209" s="69" t="s">
        <v>263</v>
      </c>
      <c r="D1209" s="21" t="s">
        <v>275</v>
      </c>
      <c r="E1209" s="21">
        <v>2015</v>
      </c>
      <c r="F1209" s="21">
        <v>8</v>
      </c>
      <c r="G1209" s="21">
        <v>13</v>
      </c>
      <c r="H1209" s="21">
        <v>100</v>
      </c>
      <c r="I1209" s="21">
        <v>10</v>
      </c>
      <c r="J1209" s="21">
        <v>16.25</v>
      </c>
      <c r="K1209" s="21">
        <v>120</v>
      </c>
      <c r="L1209" s="52">
        <v>120</v>
      </c>
      <c r="M120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09" s="28"/>
    </row>
    <row r="1210" spans="3:14" x14ac:dyDescent="0.25">
      <c r="C1210" s="69" t="s">
        <v>263</v>
      </c>
      <c r="D1210" s="21" t="s">
        <v>276</v>
      </c>
      <c r="E1210" s="21">
        <v>2015</v>
      </c>
      <c r="F1210" s="21">
        <v>4</v>
      </c>
      <c r="G1210" s="21">
        <v>17</v>
      </c>
      <c r="H1210" s="21">
        <v>77</v>
      </c>
      <c r="I1210" s="21">
        <v>5</v>
      </c>
      <c r="J1210" s="21">
        <v>21.25</v>
      </c>
      <c r="K1210" s="21">
        <v>96.230769230769226</v>
      </c>
      <c r="L1210" s="52">
        <v>96.230769230769226</v>
      </c>
      <c r="M121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10" s="28"/>
    </row>
    <row r="1211" spans="3:14" x14ac:dyDescent="0.25">
      <c r="C1211" s="69" t="s">
        <v>263</v>
      </c>
      <c r="D1211" s="21" t="s">
        <v>277</v>
      </c>
      <c r="E1211" s="21">
        <v>2015</v>
      </c>
      <c r="F1211" s="21">
        <v>10</v>
      </c>
      <c r="G1211" s="21">
        <v>25</v>
      </c>
      <c r="H1211" s="21">
        <v>135</v>
      </c>
      <c r="I1211" s="21">
        <v>12.5</v>
      </c>
      <c r="J1211" s="21">
        <v>31.25</v>
      </c>
      <c r="K1211" s="21">
        <v>155</v>
      </c>
      <c r="L1211" s="52">
        <v>155</v>
      </c>
      <c r="M121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1" s="28"/>
    </row>
    <row r="1212" spans="3:14" x14ac:dyDescent="0.25">
      <c r="C1212" s="69" t="s">
        <v>263</v>
      </c>
      <c r="D1212" s="21" t="s">
        <v>278</v>
      </c>
      <c r="E1212" s="21">
        <v>2015</v>
      </c>
      <c r="F1212" s="21">
        <v>13</v>
      </c>
      <c r="G1212" s="21">
        <v>9</v>
      </c>
      <c r="H1212" s="21">
        <v>35</v>
      </c>
      <c r="I1212" s="21">
        <v>16.25</v>
      </c>
      <c r="J1212" s="21">
        <v>11.25</v>
      </c>
      <c r="K1212" s="21">
        <v>43.75</v>
      </c>
      <c r="L1212" s="52">
        <v>43.75</v>
      </c>
      <c r="M121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12" s="28"/>
    </row>
    <row r="1213" spans="3:14" x14ac:dyDescent="0.25">
      <c r="C1213" s="69" t="s">
        <v>263</v>
      </c>
      <c r="D1213" s="21" t="s">
        <v>279</v>
      </c>
      <c r="E1213" s="21">
        <v>2015</v>
      </c>
      <c r="F1213" s="21">
        <v>11</v>
      </c>
      <c r="G1213" s="21">
        <v>30</v>
      </c>
      <c r="H1213" s="21">
        <v>148</v>
      </c>
      <c r="I1213" s="21">
        <v>13.75</v>
      </c>
      <c r="J1213" s="21">
        <v>37.5</v>
      </c>
      <c r="K1213" s="21">
        <v>168</v>
      </c>
      <c r="L1213" s="52">
        <v>168</v>
      </c>
      <c r="M121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3" s="28"/>
    </row>
    <row r="1214" spans="3:14" x14ac:dyDescent="0.25">
      <c r="C1214" s="69" t="s">
        <v>263</v>
      </c>
      <c r="D1214" s="21" t="s">
        <v>280</v>
      </c>
      <c r="E1214" s="21">
        <v>2015</v>
      </c>
      <c r="F1214" s="21">
        <v>0</v>
      </c>
      <c r="G1214" s="21">
        <v>0</v>
      </c>
      <c r="H1214" s="21">
        <v>0</v>
      </c>
      <c r="I1214" s="21">
        <v>0</v>
      </c>
      <c r="J1214" s="21">
        <v>0</v>
      </c>
      <c r="K1214" s="21">
        <v>0</v>
      </c>
      <c r="L1214" s="52">
        <v>0</v>
      </c>
      <c r="M121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14" s="28"/>
    </row>
    <row r="1215" spans="3:14" x14ac:dyDescent="0.25">
      <c r="C1215" s="69" t="s">
        <v>281</v>
      </c>
      <c r="D1215" s="21" t="s">
        <v>281</v>
      </c>
      <c r="E1215" s="21">
        <v>2015</v>
      </c>
      <c r="F1215" s="21">
        <v>9</v>
      </c>
      <c r="G1215" s="21">
        <v>23</v>
      </c>
      <c r="H1215" s="21">
        <v>158</v>
      </c>
      <c r="I1215" s="21">
        <v>11.25</v>
      </c>
      <c r="J1215" s="21">
        <v>28.75</v>
      </c>
      <c r="K1215" s="21">
        <v>178</v>
      </c>
      <c r="L1215" s="52">
        <v>178</v>
      </c>
      <c r="M121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5" s="28"/>
    </row>
    <row r="1216" spans="3:14" x14ac:dyDescent="0.25">
      <c r="C1216" s="69" t="s">
        <v>281</v>
      </c>
      <c r="D1216" s="21" t="s">
        <v>282</v>
      </c>
      <c r="E1216" s="21">
        <v>2015</v>
      </c>
      <c r="F1216" s="21">
        <v>5</v>
      </c>
      <c r="G1216" s="21">
        <v>15</v>
      </c>
      <c r="H1216" s="21">
        <v>96</v>
      </c>
      <c r="I1216" s="21">
        <v>6.25</v>
      </c>
      <c r="J1216" s="21">
        <v>18.75</v>
      </c>
      <c r="K1216" s="21">
        <v>116</v>
      </c>
      <c r="L1216" s="52">
        <v>116</v>
      </c>
      <c r="M121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6" s="28"/>
    </row>
    <row r="1217" spans="3:14" x14ac:dyDescent="0.25">
      <c r="C1217" s="69" t="s">
        <v>283</v>
      </c>
      <c r="D1217" s="21" t="s">
        <v>284</v>
      </c>
      <c r="E1217" s="21">
        <v>2015</v>
      </c>
      <c r="F1217" s="21">
        <v>5</v>
      </c>
      <c r="G1217" s="21">
        <v>13</v>
      </c>
      <c r="H1217" s="21">
        <v>90</v>
      </c>
      <c r="I1217" s="21">
        <v>6.25</v>
      </c>
      <c r="J1217" s="21">
        <v>16.25</v>
      </c>
      <c r="K1217" s="21">
        <v>110</v>
      </c>
      <c r="L1217" s="52">
        <v>110</v>
      </c>
      <c r="M121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7" s="28"/>
    </row>
    <row r="1218" spans="3:14" x14ac:dyDescent="0.25">
      <c r="C1218" s="69" t="s">
        <v>283</v>
      </c>
      <c r="D1218" s="21" t="s">
        <v>286</v>
      </c>
      <c r="E1218" s="21">
        <v>2015</v>
      </c>
      <c r="F1218" s="21">
        <v>7</v>
      </c>
      <c r="G1218" s="21">
        <v>36</v>
      </c>
      <c r="H1218" s="21">
        <v>130</v>
      </c>
      <c r="I1218" s="21">
        <v>8.75</v>
      </c>
      <c r="J1218" s="21">
        <v>45</v>
      </c>
      <c r="K1218" s="21">
        <v>150</v>
      </c>
      <c r="L1218" s="52">
        <v>150</v>
      </c>
      <c r="M121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18" s="28"/>
    </row>
    <row r="1219" spans="3:14" x14ac:dyDescent="0.25">
      <c r="C1219" s="69" t="s">
        <v>283</v>
      </c>
      <c r="D1219" s="21" t="s">
        <v>287</v>
      </c>
      <c r="E1219" s="21">
        <v>2015</v>
      </c>
      <c r="F1219" s="21">
        <v>6</v>
      </c>
      <c r="G1219" s="21">
        <v>13</v>
      </c>
      <c r="H1219" s="21">
        <v>72</v>
      </c>
      <c r="I1219" s="21">
        <v>7.5</v>
      </c>
      <c r="J1219" s="21">
        <v>16.25</v>
      </c>
      <c r="K1219" s="21">
        <v>89.948717948717956</v>
      </c>
      <c r="L1219" s="52">
        <v>89.948717948717956</v>
      </c>
      <c r="M121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19" s="28"/>
    </row>
    <row r="1220" spans="3:14" x14ac:dyDescent="0.25">
      <c r="C1220" s="69" t="s">
        <v>283</v>
      </c>
      <c r="D1220" s="21" t="s">
        <v>288</v>
      </c>
      <c r="E1220" s="21">
        <v>2015</v>
      </c>
      <c r="F1220" s="21">
        <v>14</v>
      </c>
      <c r="G1220" s="21">
        <v>26</v>
      </c>
      <c r="H1220" s="21">
        <v>151</v>
      </c>
      <c r="I1220" s="21">
        <v>17.5</v>
      </c>
      <c r="J1220" s="21">
        <v>32.5</v>
      </c>
      <c r="K1220" s="21">
        <v>171</v>
      </c>
      <c r="L1220" s="52">
        <v>171</v>
      </c>
      <c r="M122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0" s="28"/>
    </row>
    <row r="1221" spans="3:14" x14ac:dyDescent="0.25">
      <c r="C1221" s="69" t="s">
        <v>283</v>
      </c>
      <c r="D1221" s="21" t="s">
        <v>289</v>
      </c>
      <c r="E1221" s="21">
        <v>2015</v>
      </c>
      <c r="F1221" s="21">
        <v>10</v>
      </c>
      <c r="G1221" s="21">
        <v>22</v>
      </c>
      <c r="H1221" s="21">
        <v>122</v>
      </c>
      <c r="I1221" s="21">
        <v>12.5</v>
      </c>
      <c r="J1221" s="21">
        <v>27.5</v>
      </c>
      <c r="K1221" s="21">
        <v>142</v>
      </c>
      <c r="L1221" s="52">
        <v>142</v>
      </c>
      <c r="M122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1" s="28"/>
    </row>
    <row r="1222" spans="3:14" x14ac:dyDescent="0.25">
      <c r="C1222" s="69" t="s">
        <v>283</v>
      </c>
      <c r="D1222" s="21" t="s">
        <v>290</v>
      </c>
      <c r="E1222" s="21">
        <v>2015</v>
      </c>
      <c r="F1222" s="21">
        <v>11</v>
      </c>
      <c r="G1222" s="21">
        <v>27</v>
      </c>
      <c r="H1222" s="21">
        <v>139</v>
      </c>
      <c r="I1222" s="21">
        <v>13.75</v>
      </c>
      <c r="J1222" s="21">
        <v>33.75</v>
      </c>
      <c r="K1222" s="21">
        <v>159</v>
      </c>
      <c r="L1222" s="52">
        <v>159</v>
      </c>
      <c r="M122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2" s="28"/>
    </row>
    <row r="1223" spans="3:14" x14ac:dyDescent="0.25">
      <c r="C1223" s="69" t="s">
        <v>283</v>
      </c>
      <c r="D1223" s="21" t="s">
        <v>292</v>
      </c>
      <c r="E1223" s="21">
        <v>2015</v>
      </c>
      <c r="F1223" s="21">
        <v>5</v>
      </c>
      <c r="G1223" s="21">
        <v>12</v>
      </c>
      <c r="H1223" s="21">
        <v>83</v>
      </c>
      <c r="I1223" s="21">
        <v>6.25</v>
      </c>
      <c r="J1223" s="21">
        <v>15</v>
      </c>
      <c r="K1223" s="21">
        <v>103</v>
      </c>
      <c r="L1223" s="52">
        <v>103</v>
      </c>
      <c r="M122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3" s="28"/>
    </row>
    <row r="1224" spans="3:14" x14ac:dyDescent="0.25">
      <c r="C1224" s="69" t="s">
        <v>283</v>
      </c>
      <c r="D1224" s="21" t="s">
        <v>293</v>
      </c>
      <c r="E1224" s="21">
        <v>2015</v>
      </c>
      <c r="F1224" s="21">
        <v>7</v>
      </c>
      <c r="G1224" s="21">
        <v>13</v>
      </c>
      <c r="H1224" s="21">
        <v>77</v>
      </c>
      <c r="I1224" s="21">
        <v>8.75</v>
      </c>
      <c r="J1224" s="21">
        <v>16.25</v>
      </c>
      <c r="K1224" s="21">
        <v>96.230769230769226</v>
      </c>
      <c r="L1224" s="52">
        <v>96.230769230769226</v>
      </c>
      <c r="M122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24" s="28"/>
    </row>
    <row r="1225" spans="3:14" x14ac:dyDescent="0.25">
      <c r="C1225" s="69" t="s">
        <v>283</v>
      </c>
      <c r="D1225" s="21" t="s">
        <v>294</v>
      </c>
      <c r="E1225" s="21">
        <v>2015</v>
      </c>
      <c r="F1225" s="21">
        <v>5</v>
      </c>
      <c r="G1225" s="21">
        <v>15</v>
      </c>
      <c r="H1225" s="21">
        <v>110</v>
      </c>
      <c r="I1225" s="21">
        <v>6.25</v>
      </c>
      <c r="J1225" s="21">
        <v>18.75</v>
      </c>
      <c r="K1225" s="21">
        <v>130</v>
      </c>
      <c r="L1225" s="52">
        <v>130</v>
      </c>
      <c r="M122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5" s="28"/>
    </row>
    <row r="1226" spans="3:14" x14ac:dyDescent="0.25">
      <c r="C1226" s="69" t="s">
        <v>283</v>
      </c>
      <c r="D1226" s="21" t="s">
        <v>296</v>
      </c>
      <c r="E1226" s="21">
        <v>2015</v>
      </c>
      <c r="F1226" s="21">
        <v>5</v>
      </c>
      <c r="G1226" s="21">
        <v>13</v>
      </c>
      <c r="H1226" s="21">
        <v>100</v>
      </c>
      <c r="I1226" s="21">
        <v>6.25</v>
      </c>
      <c r="J1226" s="21">
        <v>16.25</v>
      </c>
      <c r="K1226" s="21">
        <v>120</v>
      </c>
      <c r="L1226" s="52">
        <v>120</v>
      </c>
      <c r="M122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6" s="28"/>
    </row>
    <row r="1227" spans="3:14" x14ac:dyDescent="0.25">
      <c r="C1227" s="69" t="s">
        <v>283</v>
      </c>
      <c r="D1227" s="21" t="s">
        <v>298</v>
      </c>
      <c r="E1227" s="21">
        <v>2015</v>
      </c>
      <c r="F1227" s="21">
        <v>10</v>
      </c>
      <c r="G1227" s="21">
        <v>26</v>
      </c>
      <c r="H1227" s="21">
        <v>180</v>
      </c>
      <c r="I1227" s="21">
        <v>12.5</v>
      </c>
      <c r="J1227" s="21">
        <v>32.5</v>
      </c>
      <c r="K1227" s="21">
        <v>200</v>
      </c>
      <c r="L1227" s="52">
        <v>200</v>
      </c>
      <c r="M122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7" s="28"/>
    </row>
    <row r="1228" spans="3:14" x14ac:dyDescent="0.25">
      <c r="C1228" s="69" t="s">
        <v>283</v>
      </c>
      <c r="D1228" s="21" t="s">
        <v>299</v>
      </c>
      <c r="E1228" s="21">
        <v>2015</v>
      </c>
      <c r="F1228" s="21">
        <v>7</v>
      </c>
      <c r="G1228" s="21">
        <v>36</v>
      </c>
      <c r="H1228" s="21">
        <v>171</v>
      </c>
      <c r="I1228" s="21">
        <v>8.75</v>
      </c>
      <c r="J1228" s="21">
        <v>45</v>
      </c>
      <c r="K1228" s="21">
        <v>191</v>
      </c>
      <c r="L1228" s="52">
        <v>191</v>
      </c>
      <c r="M122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8" s="28"/>
    </row>
    <row r="1229" spans="3:14" x14ac:dyDescent="0.25">
      <c r="C1229" s="69" t="s">
        <v>283</v>
      </c>
      <c r="D1229" s="21" t="s">
        <v>301</v>
      </c>
      <c r="E1229" s="21">
        <v>2015</v>
      </c>
      <c r="F1229" s="21">
        <v>6</v>
      </c>
      <c r="G1229" s="21">
        <v>24</v>
      </c>
      <c r="H1229" s="21">
        <v>152</v>
      </c>
      <c r="I1229" s="21">
        <v>7.5</v>
      </c>
      <c r="J1229" s="21">
        <v>30</v>
      </c>
      <c r="K1229" s="21">
        <v>172</v>
      </c>
      <c r="L1229" s="52">
        <v>172</v>
      </c>
      <c r="M122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29" s="28"/>
    </row>
    <row r="1230" spans="3:14" x14ac:dyDescent="0.25">
      <c r="C1230" s="69" t="s">
        <v>283</v>
      </c>
      <c r="D1230" s="21" t="s">
        <v>303</v>
      </c>
      <c r="E1230" s="21">
        <v>2015</v>
      </c>
      <c r="F1230" s="21">
        <v>6</v>
      </c>
      <c r="G1230" s="21">
        <v>34</v>
      </c>
      <c r="H1230" s="21">
        <v>134</v>
      </c>
      <c r="I1230" s="21">
        <v>7.5</v>
      </c>
      <c r="J1230" s="21">
        <v>42.5</v>
      </c>
      <c r="K1230" s="21">
        <v>154</v>
      </c>
      <c r="L1230" s="52">
        <v>154</v>
      </c>
      <c r="M123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30" s="28"/>
    </row>
    <row r="1231" spans="3:14" x14ac:dyDescent="0.25">
      <c r="C1231" s="69" t="s">
        <v>304</v>
      </c>
      <c r="D1231" s="21" t="s">
        <v>305</v>
      </c>
      <c r="E1231" s="21">
        <v>2015</v>
      </c>
      <c r="F1231" s="21">
        <v>6</v>
      </c>
      <c r="G1231" s="21">
        <v>33</v>
      </c>
      <c r="H1231" s="21">
        <v>156</v>
      </c>
      <c r="I1231" s="21">
        <v>7.5</v>
      </c>
      <c r="J1231" s="21">
        <v>41.25</v>
      </c>
      <c r="K1231" s="21">
        <v>176</v>
      </c>
      <c r="L1231" s="52">
        <v>176</v>
      </c>
      <c r="M123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31" s="28"/>
    </row>
    <row r="1232" spans="3:14" x14ac:dyDescent="0.25">
      <c r="C1232" s="69" t="s">
        <v>304</v>
      </c>
      <c r="D1232" s="21" t="s">
        <v>306</v>
      </c>
      <c r="E1232" s="21">
        <v>2015</v>
      </c>
      <c r="F1232" s="21">
        <v>0</v>
      </c>
      <c r="G1232" s="21">
        <v>0</v>
      </c>
      <c r="H1232" s="21">
        <v>0</v>
      </c>
      <c r="I1232" s="21">
        <v>0</v>
      </c>
      <c r="J1232" s="21">
        <v>0</v>
      </c>
      <c r="K1232" s="21">
        <v>0</v>
      </c>
      <c r="L1232" s="52">
        <v>0</v>
      </c>
      <c r="M123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32" s="28"/>
    </row>
    <row r="1233" spans="3:14" x14ac:dyDescent="0.25">
      <c r="C1233" s="69" t="s">
        <v>304</v>
      </c>
      <c r="D1233" s="21" t="s">
        <v>308</v>
      </c>
      <c r="E1233" s="21">
        <v>2015</v>
      </c>
      <c r="F1233" s="21">
        <v>13</v>
      </c>
      <c r="G1233" s="21">
        <v>20</v>
      </c>
      <c r="H1233" s="21">
        <v>59</v>
      </c>
      <c r="I1233" s="21">
        <v>16.25</v>
      </c>
      <c r="J1233" s="21">
        <v>25</v>
      </c>
      <c r="K1233" s="21">
        <v>73.615384615384613</v>
      </c>
      <c r="L1233" s="52">
        <v>73.615384615384613</v>
      </c>
      <c r="M123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3" s="28"/>
    </row>
    <row r="1234" spans="3:14" x14ac:dyDescent="0.25">
      <c r="C1234" s="69" t="s">
        <v>304</v>
      </c>
      <c r="D1234" s="21" t="s">
        <v>310</v>
      </c>
      <c r="E1234" s="21">
        <v>2015</v>
      </c>
      <c r="F1234" s="21">
        <v>4</v>
      </c>
      <c r="G1234" s="21">
        <v>25</v>
      </c>
      <c r="H1234" s="21">
        <v>47</v>
      </c>
      <c r="I1234" s="21">
        <v>5</v>
      </c>
      <c r="J1234" s="21">
        <v>31.25</v>
      </c>
      <c r="K1234" s="21">
        <v>58.53846153846154</v>
      </c>
      <c r="L1234" s="52">
        <v>58.53846153846154</v>
      </c>
      <c r="M123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4" s="28"/>
    </row>
    <row r="1235" spans="3:14" x14ac:dyDescent="0.25">
      <c r="C1235" s="69" t="s">
        <v>304</v>
      </c>
      <c r="D1235" s="21" t="s">
        <v>312</v>
      </c>
      <c r="E1235" s="21">
        <v>2015</v>
      </c>
      <c r="F1235" s="21">
        <v>10</v>
      </c>
      <c r="G1235" s="21">
        <v>20</v>
      </c>
      <c r="H1235" s="21">
        <v>56</v>
      </c>
      <c r="I1235" s="21">
        <v>12.5</v>
      </c>
      <c r="J1235" s="21">
        <v>25</v>
      </c>
      <c r="K1235" s="21">
        <v>69.84615384615384</v>
      </c>
      <c r="L1235" s="52">
        <v>69.84615384615384</v>
      </c>
      <c r="M123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5" s="28"/>
    </row>
    <row r="1236" spans="3:14" x14ac:dyDescent="0.25">
      <c r="C1236" s="69" t="s">
        <v>314</v>
      </c>
      <c r="D1236" s="21" t="s">
        <v>315</v>
      </c>
      <c r="E1236" s="21">
        <v>2015</v>
      </c>
      <c r="F1236" s="21">
        <v>13</v>
      </c>
      <c r="G1236" s="21">
        <v>25</v>
      </c>
      <c r="H1236" s="21">
        <v>64</v>
      </c>
      <c r="I1236" s="21">
        <v>16.25</v>
      </c>
      <c r="J1236" s="21">
        <v>31.25</v>
      </c>
      <c r="K1236" s="21">
        <v>79.897435897435898</v>
      </c>
      <c r="L1236" s="52">
        <v>79.897435897435898</v>
      </c>
      <c r="M123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6" s="28"/>
    </row>
    <row r="1237" spans="3:14" x14ac:dyDescent="0.25">
      <c r="C1237" s="69" t="s">
        <v>316</v>
      </c>
      <c r="D1237" s="21" t="s">
        <v>317</v>
      </c>
      <c r="E1237" s="21">
        <v>2015</v>
      </c>
      <c r="F1237" s="21">
        <v>8</v>
      </c>
      <c r="G1237" s="21">
        <v>24</v>
      </c>
      <c r="H1237" s="21">
        <v>49</v>
      </c>
      <c r="I1237" s="21">
        <v>10</v>
      </c>
      <c r="J1237" s="21">
        <v>30</v>
      </c>
      <c r="K1237" s="21">
        <v>61.051282051282051</v>
      </c>
      <c r="L1237" s="52">
        <v>61.051282051282051</v>
      </c>
      <c r="M123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7" s="28"/>
    </row>
    <row r="1238" spans="3:14" x14ac:dyDescent="0.25">
      <c r="C1238" s="69" t="s">
        <v>316</v>
      </c>
      <c r="D1238" s="21" t="s">
        <v>319</v>
      </c>
      <c r="E1238" s="21">
        <v>2015</v>
      </c>
      <c r="F1238" s="21">
        <v>9</v>
      </c>
      <c r="G1238" s="21">
        <v>28</v>
      </c>
      <c r="H1238" s="21">
        <v>54</v>
      </c>
      <c r="I1238" s="21">
        <v>11.25</v>
      </c>
      <c r="J1238" s="21">
        <v>35</v>
      </c>
      <c r="K1238" s="21">
        <v>67.333333333333329</v>
      </c>
      <c r="L1238" s="52">
        <v>67.333333333333329</v>
      </c>
      <c r="M123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38" s="28"/>
    </row>
    <row r="1239" spans="3:14" x14ac:dyDescent="0.25">
      <c r="C1239" s="69" t="s">
        <v>316</v>
      </c>
      <c r="D1239" s="21" t="s">
        <v>320</v>
      </c>
      <c r="E1239" s="21">
        <v>2015</v>
      </c>
      <c r="F1239" s="21">
        <v>13</v>
      </c>
      <c r="G1239" s="21">
        <v>18</v>
      </c>
      <c r="H1239" s="21">
        <v>85</v>
      </c>
      <c r="I1239" s="21">
        <v>16.25</v>
      </c>
      <c r="J1239" s="21">
        <v>22.5</v>
      </c>
      <c r="K1239" s="21">
        <v>105</v>
      </c>
      <c r="L1239" s="52">
        <v>105</v>
      </c>
      <c r="M123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39" s="28"/>
    </row>
    <row r="1240" spans="3:14" x14ac:dyDescent="0.25">
      <c r="C1240" s="69" t="s">
        <v>316</v>
      </c>
      <c r="D1240" s="21" t="s">
        <v>321</v>
      </c>
      <c r="E1240" s="21">
        <v>2015</v>
      </c>
      <c r="F1240" s="21">
        <v>14</v>
      </c>
      <c r="G1240" s="21">
        <v>18</v>
      </c>
      <c r="H1240" s="21">
        <v>91</v>
      </c>
      <c r="I1240" s="21">
        <v>17.5</v>
      </c>
      <c r="J1240" s="21">
        <v>22.5</v>
      </c>
      <c r="K1240" s="21">
        <v>111</v>
      </c>
      <c r="L1240" s="52">
        <v>111</v>
      </c>
      <c r="M124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40" s="28"/>
    </row>
    <row r="1241" spans="3:14" x14ac:dyDescent="0.25">
      <c r="C1241" s="69" t="s">
        <v>316</v>
      </c>
      <c r="D1241" s="21" t="s">
        <v>322</v>
      </c>
      <c r="E1241" s="21">
        <v>2015</v>
      </c>
      <c r="F1241" s="21">
        <v>0</v>
      </c>
      <c r="G1241" s="21">
        <v>0</v>
      </c>
      <c r="H1241" s="21">
        <v>0</v>
      </c>
      <c r="I1241" s="21">
        <v>0</v>
      </c>
      <c r="J1241" s="21">
        <v>0</v>
      </c>
      <c r="K1241" s="21">
        <v>0</v>
      </c>
      <c r="L1241" s="52">
        <v>0</v>
      </c>
      <c r="M124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41" s="28"/>
    </row>
    <row r="1242" spans="3:14" x14ac:dyDescent="0.25">
      <c r="C1242" s="69" t="s">
        <v>316</v>
      </c>
      <c r="D1242" s="21" t="s">
        <v>323</v>
      </c>
      <c r="E1242" s="21">
        <v>2015</v>
      </c>
      <c r="F1242" s="21">
        <v>4</v>
      </c>
      <c r="G1242" s="21">
        <v>23</v>
      </c>
      <c r="H1242" s="21">
        <v>93</v>
      </c>
      <c r="I1242" s="21">
        <v>5</v>
      </c>
      <c r="J1242" s="21">
        <v>28.75</v>
      </c>
      <c r="K1242" s="21">
        <v>113</v>
      </c>
      <c r="L1242" s="52">
        <v>113</v>
      </c>
      <c r="M124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42" s="28"/>
    </row>
    <row r="1243" spans="3:14" x14ac:dyDescent="0.25">
      <c r="C1243" s="69" t="s">
        <v>316</v>
      </c>
      <c r="D1243" s="21" t="s">
        <v>324</v>
      </c>
      <c r="E1243" s="21">
        <v>2015</v>
      </c>
      <c r="F1243" s="21">
        <v>7</v>
      </c>
      <c r="G1243" s="21">
        <v>15</v>
      </c>
      <c r="H1243" s="21">
        <v>64</v>
      </c>
      <c r="I1243" s="21">
        <v>8.75</v>
      </c>
      <c r="J1243" s="21">
        <v>18.75</v>
      </c>
      <c r="K1243" s="21">
        <v>79.897435897435898</v>
      </c>
      <c r="L1243" s="52">
        <v>79.897435897435898</v>
      </c>
      <c r="M124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43" s="28"/>
    </row>
    <row r="1244" spans="3:14" x14ac:dyDescent="0.25">
      <c r="C1244" s="69" t="s">
        <v>316</v>
      </c>
      <c r="D1244" s="21" t="s">
        <v>325</v>
      </c>
      <c r="E1244" s="21">
        <v>2015</v>
      </c>
      <c r="F1244" s="21">
        <v>5</v>
      </c>
      <c r="G1244" s="21">
        <v>12</v>
      </c>
      <c r="H1244" s="21">
        <v>60</v>
      </c>
      <c r="I1244" s="21">
        <v>6.25</v>
      </c>
      <c r="J1244" s="21">
        <v>15</v>
      </c>
      <c r="K1244" s="21">
        <v>74.871794871794876</v>
      </c>
      <c r="L1244" s="52">
        <v>74.871794871794876</v>
      </c>
      <c r="M124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44" s="28"/>
    </row>
    <row r="1245" spans="3:14" x14ac:dyDescent="0.25">
      <c r="C1245" s="69" t="s">
        <v>327</v>
      </c>
      <c r="D1245" s="21" t="s">
        <v>328</v>
      </c>
      <c r="E1245" s="21">
        <v>2015</v>
      </c>
      <c r="F1245" s="21">
        <v>9</v>
      </c>
      <c r="G1245" s="21">
        <v>17</v>
      </c>
      <c r="H1245" s="21">
        <v>106</v>
      </c>
      <c r="I1245" s="21">
        <v>11.25</v>
      </c>
      <c r="J1245" s="21">
        <v>21.25</v>
      </c>
      <c r="K1245" s="21">
        <v>126</v>
      </c>
      <c r="L1245" s="52">
        <v>126</v>
      </c>
      <c r="M124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45" s="28"/>
    </row>
    <row r="1246" spans="3:14" x14ac:dyDescent="0.25">
      <c r="C1246" s="69" t="s">
        <v>327</v>
      </c>
      <c r="D1246" s="21" t="s">
        <v>330</v>
      </c>
      <c r="E1246" s="21">
        <v>2015</v>
      </c>
      <c r="F1246" s="21">
        <v>0</v>
      </c>
      <c r="G1246" s="21">
        <v>0</v>
      </c>
      <c r="H1246" s="21">
        <v>0</v>
      </c>
      <c r="I1246" s="21">
        <v>0</v>
      </c>
      <c r="J1246" s="21">
        <v>0</v>
      </c>
      <c r="K1246" s="21">
        <v>0</v>
      </c>
      <c r="L1246" s="52">
        <v>0</v>
      </c>
      <c r="M124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46" s="28"/>
    </row>
    <row r="1247" spans="3:14" x14ac:dyDescent="0.25">
      <c r="C1247" s="69" t="s">
        <v>327</v>
      </c>
      <c r="D1247" s="21" t="s">
        <v>331</v>
      </c>
      <c r="E1247" s="21">
        <v>2015</v>
      </c>
      <c r="F1247" s="21">
        <v>6</v>
      </c>
      <c r="G1247" s="21">
        <v>25</v>
      </c>
      <c r="H1247" s="21">
        <v>85</v>
      </c>
      <c r="I1247" s="21">
        <v>7.5</v>
      </c>
      <c r="J1247" s="21">
        <v>31.25</v>
      </c>
      <c r="K1247" s="21">
        <v>105</v>
      </c>
      <c r="L1247" s="52">
        <v>105</v>
      </c>
      <c r="M124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47" s="28"/>
    </row>
    <row r="1248" spans="3:14" x14ac:dyDescent="0.25">
      <c r="C1248" s="69" t="s">
        <v>327</v>
      </c>
      <c r="D1248" s="21" t="s">
        <v>332</v>
      </c>
      <c r="E1248" s="21">
        <v>2015</v>
      </c>
      <c r="F1248" s="21">
        <v>5</v>
      </c>
      <c r="G1248" s="21">
        <v>29</v>
      </c>
      <c r="H1248" s="21">
        <v>67</v>
      </c>
      <c r="I1248" s="21">
        <v>6.25</v>
      </c>
      <c r="J1248" s="21">
        <v>36.25</v>
      </c>
      <c r="K1248" s="21">
        <v>83.666666666666657</v>
      </c>
      <c r="L1248" s="52">
        <v>83.666666666666657</v>
      </c>
      <c r="M124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48" s="28"/>
    </row>
    <row r="1249" spans="3:14" x14ac:dyDescent="0.25">
      <c r="C1249" s="69" t="s">
        <v>327</v>
      </c>
      <c r="D1249" s="21" t="s">
        <v>334</v>
      </c>
      <c r="E1249" s="21">
        <v>2015</v>
      </c>
      <c r="F1249" s="21">
        <v>7</v>
      </c>
      <c r="G1249" s="21">
        <v>15</v>
      </c>
      <c r="H1249" s="21">
        <v>67</v>
      </c>
      <c r="I1249" s="21">
        <v>8.75</v>
      </c>
      <c r="J1249" s="21">
        <v>18.75</v>
      </c>
      <c r="K1249" s="21">
        <v>83.666666666666657</v>
      </c>
      <c r="L1249" s="52">
        <v>83.666666666666657</v>
      </c>
      <c r="M124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49" s="28"/>
    </row>
    <row r="1250" spans="3:14" x14ac:dyDescent="0.25">
      <c r="C1250" s="69" t="s">
        <v>327</v>
      </c>
      <c r="D1250" s="21" t="s">
        <v>335</v>
      </c>
      <c r="E1250" s="21">
        <v>2015</v>
      </c>
      <c r="F1250" s="21">
        <v>6</v>
      </c>
      <c r="G1250" s="21">
        <v>21</v>
      </c>
      <c r="H1250" s="21">
        <v>70</v>
      </c>
      <c r="I1250" s="21">
        <v>7.5</v>
      </c>
      <c r="J1250" s="21">
        <v>26.25</v>
      </c>
      <c r="K1250" s="21">
        <v>87.435897435897431</v>
      </c>
      <c r="L1250" s="52">
        <v>87.435897435897431</v>
      </c>
      <c r="M125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50" s="28"/>
    </row>
    <row r="1251" spans="3:14" x14ac:dyDescent="0.25">
      <c r="C1251" s="69" t="s">
        <v>327</v>
      </c>
      <c r="D1251" s="21" t="s">
        <v>336</v>
      </c>
      <c r="E1251" s="21">
        <v>2015</v>
      </c>
      <c r="F1251" s="21">
        <v>5</v>
      </c>
      <c r="G1251" s="21">
        <v>12</v>
      </c>
      <c r="H1251" s="21">
        <v>58</v>
      </c>
      <c r="I1251" s="21">
        <v>6.25</v>
      </c>
      <c r="J1251" s="21">
        <v>15</v>
      </c>
      <c r="K1251" s="21">
        <v>72.358974358974365</v>
      </c>
      <c r="L1251" s="52">
        <v>72.358974358974365</v>
      </c>
      <c r="M125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Satisfactory</v>
      </c>
      <c r="N1251" s="28"/>
    </row>
    <row r="1252" spans="3:14" x14ac:dyDescent="0.25">
      <c r="C1252" s="69" t="s">
        <v>327</v>
      </c>
      <c r="D1252" s="21" t="s">
        <v>337</v>
      </c>
      <c r="E1252" s="21">
        <v>2015</v>
      </c>
      <c r="F1252" s="21">
        <v>0</v>
      </c>
      <c r="G1252" s="21">
        <v>0</v>
      </c>
      <c r="H1252" s="21">
        <v>0</v>
      </c>
      <c r="I1252" s="21">
        <v>0</v>
      </c>
      <c r="J1252" s="21">
        <v>0</v>
      </c>
      <c r="K1252" s="21">
        <v>0</v>
      </c>
      <c r="L1252" s="52">
        <v>0</v>
      </c>
      <c r="M125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52" s="28"/>
    </row>
    <row r="1253" spans="3:14" x14ac:dyDescent="0.25">
      <c r="C1253" s="69" t="s">
        <v>327</v>
      </c>
      <c r="D1253" s="21" t="s">
        <v>338</v>
      </c>
      <c r="E1253" s="21">
        <v>2015</v>
      </c>
      <c r="F1253" s="21">
        <v>4</v>
      </c>
      <c r="G1253" s="21">
        <v>22</v>
      </c>
      <c r="H1253" s="21">
        <v>186</v>
      </c>
      <c r="I1253" s="21">
        <v>5</v>
      </c>
      <c r="J1253" s="21">
        <v>27.5</v>
      </c>
      <c r="K1253" s="21">
        <v>206</v>
      </c>
      <c r="L1253" s="52">
        <v>206</v>
      </c>
      <c r="M125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53" s="28"/>
    </row>
    <row r="1254" spans="3:14" x14ac:dyDescent="0.25">
      <c r="C1254" s="69" t="s">
        <v>327</v>
      </c>
      <c r="D1254" s="21" t="s">
        <v>339</v>
      </c>
      <c r="E1254" s="21">
        <v>2015</v>
      </c>
      <c r="F1254" s="21">
        <v>0</v>
      </c>
      <c r="G1254" s="21">
        <v>0</v>
      </c>
      <c r="H1254" s="21">
        <v>0</v>
      </c>
      <c r="I1254" s="21">
        <v>0</v>
      </c>
      <c r="J1254" s="21">
        <v>0</v>
      </c>
      <c r="K1254" s="21">
        <v>0</v>
      </c>
      <c r="L1254" s="52">
        <v>0</v>
      </c>
      <c r="M125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54" s="28"/>
    </row>
    <row r="1255" spans="3:14" x14ac:dyDescent="0.25">
      <c r="C1255" s="69" t="s">
        <v>327</v>
      </c>
      <c r="D1255" s="21" t="s">
        <v>340</v>
      </c>
      <c r="E1255" s="21">
        <v>2015</v>
      </c>
      <c r="F1255" s="21">
        <v>4</v>
      </c>
      <c r="G1255" s="21">
        <v>26</v>
      </c>
      <c r="H1255" s="21">
        <v>250</v>
      </c>
      <c r="I1255" s="21">
        <v>5</v>
      </c>
      <c r="J1255" s="21">
        <v>32.5</v>
      </c>
      <c r="K1255" s="21">
        <v>270</v>
      </c>
      <c r="L1255" s="52">
        <v>270</v>
      </c>
      <c r="M125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55" s="28"/>
    </row>
    <row r="1256" spans="3:14" x14ac:dyDescent="0.25">
      <c r="C1256" s="69" t="s">
        <v>327</v>
      </c>
      <c r="D1256" s="21" t="s">
        <v>341</v>
      </c>
      <c r="E1256" s="21">
        <v>2015</v>
      </c>
      <c r="F1256" s="21">
        <v>18</v>
      </c>
      <c r="G1256" s="21">
        <v>27</v>
      </c>
      <c r="H1256" s="21">
        <v>136</v>
      </c>
      <c r="I1256" s="21">
        <v>22.5</v>
      </c>
      <c r="J1256" s="21">
        <v>33.75</v>
      </c>
      <c r="K1256" s="21">
        <v>156</v>
      </c>
      <c r="L1256" s="52">
        <v>156</v>
      </c>
      <c r="M125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56" s="28"/>
    </row>
    <row r="1257" spans="3:14" x14ac:dyDescent="0.25">
      <c r="C1257" s="69" t="s">
        <v>343</v>
      </c>
      <c r="D1257" s="21" t="s">
        <v>344</v>
      </c>
      <c r="E1257" s="21">
        <v>2015</v>
      </c>
      <c r="F1257" s="21">
        <v>12</v>
      </c>
      <c r="G1257" s="21">
        <v>23</v>
      </c>
      <c r="H1257" s="21">
        <v>240</v>
      </c>
      <c r="I1257" s="21">
        <v>15</v>
      </c>
      <c r="J1257" s="21">
        <v>28.75</v>
      </c>
      <c r="K1257" s="21">
        <v>260</v>
      </c>
      <c r="L1257" s="52">
        <v>260</v>
      </c>
      <c r="M125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57" s="28"/>
    </row>
    <row r="1258" spans="3:14" x14ac:dyDescent="0.25">
      <c r="C1258" s="69" t="s">
        <v>345</v>
      </c>
      <c r="D1258" s="21" t="s">
        <v>346</v>
      </c>
      <c r="E1258" s="21">
        <v>2015</v>
      </c>
      <c r="F1258" s="21">
        <v>9</v>
      </c>
      <c r="G1258" s="21">
        <v>30</v>
      </c>
      <c r="H1258" s="21">
        <v>194</v>
      </c>
      <c r="I1258" s="21">
        <v>11.25</v>
      </c>
      <c r="J1258" s="21">
        <v>37.5</v>
      </c>
      <c r="K1258" s="21">
        <v>214</v>
      </c>
      <c r="L1258" s="52">
        <v>214</v>
      </c>
      <c r="M125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58" s="28"/>
    </row>
    <row r="1259" spans="3:14" x14ac:dyDescent="0.25">
      <c r="C1259" s="69" t="s">
        <v>345</v>
      </c>
      <c r="D1259" s="21" t="s">
        <v>348</v>
      </c>
      <c r="E1259" s="21">
        <v>2015</v>
      </c>
      <c r="F1259" s="21">
        <v>23</v>
      </c>
      <c r="G1259" s="21">
        <v>37</v>
      </c>
      <c r="H1259" s="21">
        <v>260</v>
      </c>
      <c r="I1259" s="21">
        <v>28.75</v>
      </c>
      <c r="J1259" s="21">
        <v>46.25</v>
      </c>
      <c r="K1259" s="21">
        <v>280</v>
      </c>
      <c r="L1259" s="52">
        <v>280</v>
      </c>
      <c r="M125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59" s="28"/>
    </row>
    <row r="1260" spans="3:14" x14ac:dyDescent="0.25">
      <c r="C1260" s="69" t="s">
        <v>345</v>
      </c>
      <c r="D1260" s="21" t="s">
        <v>350</v>
      </c>
      <c r="E1260" s="21">
        <v>2015</v>
      </c>
      <c r="F1260" s="21">
        <v>18</v>
      </c>
      <c r="G1260" s="21">
        <v>32</v>
      </c>
      <c r="H1260" s="21">
        <v>139</v>
      </c>
      <c r="I1260" s="21">
        <v>22.5</v>
      </c>
      <c r="J1260" s="21">
        <v>40</v>
      </c>
      <c r="K1260" s="21">
        <v>159</v>
      </c>
      <c r="L1260" s="52">
        <v>159</v>
      </c>
      <c r="M126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0" s="28"/>
    </row>
    <row r="1261" spans="3:14" x14ac:dyDescent="0.25">
      <c r="C1261" s="69" t="s">
        <v>345</v>
      </c>
      <c r="D1261" s="21" t="s">
        <v>352</v>
      </c>
      <c r="E1261" s="21">
        <v>2015</v>
      </c>
      <c r="F1261" s="21">
        <v>8</v>
      </c>
      <c r="G1261" s="21">
        <v>22</v>
      </c>
      <c r="H1261" s="21">
        <v>119</v>
      </c>
      <c r="I1261" s="21">
        <v>10</v>
      </c>
      <c r="J1261" s="21">
        <v>27.5</v>
      </c>
      <c r="K1261" s="21">
        <v>139</v>
      </c>
      <c r="L1261" s="52">
        <v>139</v>
      </c>
      <c r="M126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1" s="28"/>
    </row>
    <row r="1262" spans="3:14" x14ac:dyDescent="0.25">
      <c r="C1262" s="69" t="s">
        <v>345</v>
      </c>
      <c r="D1262" s="21" t="s">
        <v>355</v>
      </c>
      <c r="E1262" s="21">
        <v>2015</v>
      </c>
      <c r="F1262" s="21">
        <v>6</v>
      </c>
      <c r="G1262" s="21">
        <v>36</v>
      </c>
      <c r="H1262" s="21">
        <v>201</v>
      </c>
      <c r="I1262" s="21">
        <v>7.5</v>
      </c>
      <c r="J1262" s="21">
        <v>45</v>
      </c>
      <c r="K1262" s="21">
        <v>221</v>
      </c>
      <c r="L1262" s="52">
        <v>221</v>
      </c>
      <c r="M126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62" s="28"/>
    </row>
    <row r="1263" spans="3:14" x14ac:dyDescent="0.25">
      <c r="C1263" s="69" t="s">
        <v>345</v>
      </c>
      <c r="D1263" s="21" t="s">
        <v>358</v>
      </c>
      <c r="E1263" s="21">
        <v>2015</v>
      </c>
      <c r="F1263" s="21">
        <v>23</v>
      </c>
      <c r="G1263" s="21">
        <v>23</v>
      </c>
      <c r="H1263" s="21">
        <v>167</v>
      </c>
      <c r="I1263" s="21">
        <v>28.75</v>
      </c>
      <c r="J1263" s="21">
        <v>28.75</v>
      </c>
      <c r="K1263" s="21">
        <v>187</v>
      </c>
      <c r="L1263" s="52">
        <v>187</v>
      </c>
      <c r="M126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3" s="28"/>
    </row>
    <row r="1264" spans="3:14" x14ac:dyDescent="0.25">
      <c r="C1264" s="69" t="s">
        <v>345</v>
      </c>
      <c r="D1264" s="21" t="s">
        <v>359</v>
      </c>
      <c r="E1264" s="21">
        <v>2015</v>
      </c>
      <c r="F1264" s="21">
        <v>8</v>
      </c>
      <c r="G1264" s="21">
        <v>28</v>
      </c>
      <c r="H1264" s="21">
        <v>169</v>
      </c>
      <c r="I1264" s="21">
        <v>10</v>
      </c>
      <c r="J1264" s="21">
        <v>35</v>
      </c>
      <c r="K1264" s="21">
        <v>189</v>
      </c>
      <c r="L1264" s="52">
        <v>189</v>
      </c>
      <c r="M126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4" s="28"/>
    </row>
    <row r="1265" spans="3:14" x14ac:dyDescent="0.25">
      <c r="C1265" s="69" t="s">
        <v>345</v>
      </c>
      <c r="D1265" s="21" t="s">
        <v>361</v>
      </c>
      <c r="E1265" s="21">
        <v>2015</v>
      </c>
      <c r="F1265" s="21">
        <v>0</v>
      </c>
      <c r="G1265" s="21">
        <v>0</v>
      </c>
      <c r="H1265" s="21">
        <v>0</v>
      </c>
      <c r="I1265" s="21">
        <v>0</v>
      </c>
      <c r="J1265" s="21">
        <v>0</v>
      </c>
      <c r="K1265" s="21">
        <v>0</v>
      </c>
      <c r="L1265" s="52">
        <v>0</v>
      </c>
      <c r="M126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65" s="28"/>
    </row>
    <row r="1266" spans="3:14" x14ac:dyDescent="0.25">
      <c r="C1266" s="69" t="s">
        <v>345</v>
      </c>
      <c r="D1266" s="21" t="s">
        <v>362</v>
      </c>
      <c r="E1266" s="21">
        <v>2015</v>
      </c>
      <c r="F1266" s="21">
        <v>0</v>
      </c>
      <c r="G1266" s="21">
        <v>0</v>
      </c>
      <c r="H1266" s="21">
        <v>0</v>
      </c>
      <c r="I1266" s="21">
        <v>0</v>
      </c>
      <c r="J1266" s="21">
        <v>0</v>
      </c>
      <c r="K1266" s="21">
        <v>0</v>
      </c>
      <c r="L1266" s="52">
        <v>0</v>
      </c>
      <c r="M126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66" s="28"/>
    </row>
    <row r="1267" spans="3:14" x14ac:dyDescent="0.25">
      <c r="C1267" s="69" t="s">
        <v>345</v>
      </c>
      <c r="D1267" s="21" t="s">
        <v>363</v>
      </c>
      <c r="E1267" s="21">
        <v>2015</v>
      </c>
      <c r="F1267" s="21">
        <v>13</v>
      </c>
      <c r="G1267" s="21">
        <v>27</v>
      </c>
      <c r="H1267" s="21">
        <v>168</v>
      </c>
      <c r="I1267" s="21">
        <v>16.25</v>
      </c>
      <c r="J1267" s="21">
        <v>33.75</v>
      </c>
      <c r="K1267" s="21">
        <v>188</v>
      </c>
      <c r="L1267" s="52">
        <v>188</v>
      </c>
      <c r="M126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7" s="28"/>
    </row>
    <row r="1268" spans="3:14" x14ac:dyDescent="0.25">
      <c r="C1268" s="69" t="s">
        <v>345</v>
      </c>
      <c r="D1268" s="21" t="s">
        <v>364</v>
      </c>
      <c r="E1268" s="21">
        <v>2015</v>
      </c>
      <c r="F1268" s="21">
        <v>9</v>
      </c>
      <c r="G1268" s="21">
        <v>29</v>
      </c>
      <c r="H1268" s="21">
        <v>154</v>
      </c>
      <c r="I1268" s="21">
        <v>11.25</v>
      </c>
      <c r="J1268" s="21">
        <v>36.25</v>
      </c>
      <c r="K1268" s="21">
        <v>174</v>
      </c>
      <c r="L1268" s="52">
        <v>174</v>
      </c>
      <c r="M126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8" s="28"/>
    </row>
    <row r="1269" spans="3:14" x14ac:dyDescent="0.25">
      <c r="C1269" s="69" t="s">
        <v>345</v>
      </c>
      <c r="D1269" s="21" t="s">
        <v>366</v>
      </c>
      <c r="E1269" s="21">
        <v>2015</v>
      </c>
      <c r="F1269" s="21">
        <v>11</v>
      </c>
      <c r="G1269" s="21">
        <v>17</v>
      </c>
      <c r="H1269" s="21">
        <v>157</v>
      </c>
      <c r="I1269" s="21">
        <v>13.75</v>
      </c>
      <c r="J1269" s="21">
        <v>21.25</v>
      </c>
      <c r="K1269" s="21">
        <v>177</v>
      </c>
      <c r="L1269" s="52">
        <v>177</v>
      </c>
      <c r="M126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69" s="28"/>
    </row>
    <row r="1270" spans="3:14" x14ac:dyDescent="0.25">
      <c r="C1270" s="69" t="s">
        <v>345</v>
      </c>
      <c r="D1270" s="21" t="s">
        <v>368</v>
      </c>
      <c r="E1270" s="21">
        <v>2015</v>
      </c>
      <c r="F1270" s="21">
        <v>0</v>
      </c>
      <c r="G1270" s="21">
        <v>0</v>
      </c>
      <c r="H1270" s="21">
        <v>0</v>
      </c>
      <c r="I1270" s="21">
        <v>0</v>
      </c>
      <c r="J1270" s="21">
        <v>0</v>
      </c>
      <c r="K1270" s="21">
        <v>0</v>
      </c>
      <c r="L1270" s="52">
        <v>0</v>
      </c>
      <c r="M127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70" s="28"/>
    </row>
    <row r="1271" spans="3:14" x14ac:dyDescent="0.25">
      <c r="C1271" s="69" t="s">
        <v>345</v>
      </c>
      <c r="D1271" s="21" t="s">
        <v>369</v>
      </c>
      <c r="E1271" s="21">
        <v>2015</v>
      </c>
      <c r="F1271" s="21">
        <v>20</v>
      </c>
      <c r="G1271" s="21">
        <v>29</v>
      </c>
      <c r="H1271" s="21">
        <v>119</v>
      </c>
      <c r="I1271" s="21">
        <v>25</v>
      </c>
      <c r="J1271" s="21">
        <v>36.25</v>
      </c>
      <c r="K1271" s="21">
        <v>139</v>
      </c>
      <c r="L1271" s="52">
        <v>139</v>
      </c>
      <c r="M127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1" s="28"/>
    </row>
    <row r="1272" spans="3:14" x14ac:dyDescent="0.25">
      <c r="C1272" s="69" t="s">
        <v>345</v>
      </c>
      <c r="D1272" s="21" t="s">
        <v>372</v>
      </c>
      <c r="E1272" s="21">
        <v>2015</v>
      </c>
      <c r="F1272" s="21">
        <v>19</v>
      </c>
      <c r="G1272" s="21">
        <v>33</v>
      </c>
      <c r="H1272" s="21">
        <v>145</v>
      </c>
      <c r="I1272" s="21">
        <v>23.75</v>
      </c>
      <c r="J1272" s="21">
        <v>41.25</v>
      </c>
      <c r="K1272" s="21">
        <v>165</v>
      </c>
      <c r="L1272" s="52">
        <v>165</v>
      </c>
      <c r="M127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2" s="28"/>
    </row>
    <row r="1273" spans="3:14" x14ac:dyDescent="0.25">
      <c r="C1273" s="69" t="s">
        <v>345</v>
      </c>
      <c r="D1273" s="21" t="s">
        <v>374</v>
      </c>
      <c r="E1273" s="21">
        <v>2015</v>
      </c>
      <c r="F1273" s="21">
        <v>27</v>
      </c>
      <c r="G1273" s="21">
        <v>30</v>
      </c>
      <c r="H1273" s="21">
        <v>188</v>
      </c>
      <c r="I1273" s="21">
        <v>33.75</v>
      </c>
      <c r="J1273" s="21">
        <v>37.5</v>
      </c>
      <c r="K1273" s="21">
        <v>208</v>
      </c>
      <c r="L1273" s="52">
        <v>208</v>
      </c>
      <c r="M127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Poor</v>
      </c>
      <c r="N1273" s="28"/>
    </row>
    <row r="1274" spans="3:14" x14ac:dyDescent="0.25">
      <c r="C1274" s="69" t="s">
        <v>345</v>
      </c>
      <c r="D1274" s="21" t="s">
        <v>376</v>
      </c>
      <c r="E1274" s="21">
        <v>2015</v>
      </c>
      <c r="F1274" s="21">
        <v>0</v>
      </c>
      <c r="G1274" s="21">
        <v>0</v>
      </c>
      <c r="H1274" s="21">
        <v>138</v>
      </c>
      <c r="I1274" s="21">
        <v>0</v>
      </c>
      <c r="J1274" s="21">
        <v>0</v>
      </c>
      <c r="K1274" s="21">
        <v>158</v>
      </c>
      <c r="L1274" s="52">
        <v>158</v>
      </c>
      <c r="M127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4" s="28"/>
    </row>
    <row r="1275" spans="3:14" x14ac:dyDescent="0.25">
      <c r="C1275" s="69" t="s">
        <v>345</v>
      </c>
      <c r="D1275" s="21" t="s">
        <v>377</v>
      </c>
      <c r="E1275" s="21">
        <v>2015</v>
      </c>
      <c r="F1275" s="21">
        <v>24</v>
      </c>
      <c r="G1275" s="21">
        <v>27</v>
      </c>
      <c r="H1275" s="21">
        <v>123</v>
      </c>
      <c r="I1275" s="21">
        <v>30</v>
      </c>
      <c r="J1275" s="21">
        <v>33.75</v>
      </c>
      <c r="K1275" s="21">
        <v>143</v>
      </c>
      <c r="L1275" s="52">
        <v>143</v>
      </c>
      <c r="M127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5" s="28"/>
    </row>
    <row r="1276" spans="3:14" x14ac:dyDescent="0.25">
      <c r="C1276" s="69" t="s">
        <v>345</v>
      </c>
      <c r="D1276" s="21" t="s">
        <v>378</v>
      </c>
      <c r="E1276" s="21">
        <v>2015</v>
      </c>
      <c r="F1276" s="21">
        <v>0</v>
      </c>
      <c r="G1276" s="21">
        <v>0</v>
      </c>
      <c r="H1276" s="21">
        <v>107</v>
      </c>
      <c r="I1276" s="21">
        <v>0</v>
      </c>
      <c r="J1276" s="21">
        <v>0</v>
      </c>
      <c r="K1276" s="21">
        <v>127</v>
      </c>
      <c r="L1276" s="52">
        <v>127</v>
      </c>
      <c r="M127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6" s="28"/>
    </row>
    <row r="1277" spans="3:14" x14ac:dyDescent="0.25">
      <c r="C1277" s="69" t="s">
        <v>345</v>
      </c>
      <c r="D1277" s="21" t="s">
        <v>379</v>
      </c>
      <c r="E1277" s="21">
        <v>2015</v>
      </c>
      <c r="F1277" s="21">
        <v>25</v>
      </c>
      <c r="G1277" s="21">
        <v>29</v>
      </c>
      <c r="H1277" s="21">
        <v>121</v>
      </c>
      <c r="I1277" s="21">
        <v>31.25</v>
      </c>
      <c r="J1277" s="21">
        <v>36.25</v>
      </c>
      <c r="K1277" s="21">
        <v>141</v>
      </c>
      <c r="L1277" s="52">
        <v>141</v>
      </c>
      <c r="M127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7" s="28"/>
    </row>
    <row r="1278" spans="3:14" x14ac:dyDescent="0.25">
      <c r="C1278" s="69" t="s">
        <v>381</v>
      </c>
      <c r="D1278" s="21" t="s">
        <v>382</v>
      </c>
      <c r="E1278" s="21">
        <v>2015</v>
      </c>
      <c r="F1278" s="21">
        <v>0</v>
      </c>
      <c r="G1278" s="21">
        <v>0</v>
      </c>
      <c r="H1278" s="21">
        <v>125</v>
      </c>
      <c r="I1278" s="21">
        <v>0</v>
      </c>
      <c r="J1278" s="21">
        <v>0</v>
      </c>
      <c r="K1278" s="21">
        <v>145</v>
      </c>
      <c r="L1278" s="52">
        <v>145</v>
      </c>
      <c r="M127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8" s="28"/>
    </row>
    <row r="1279" spans="3:14" x14ac:dyDescent="0.25">
      <c r="C1279" s="69" t="s">
        <v>381</v>
      </c>
      <c r="D1279" s="21" t="s">
        <v>383</v>
      </c>
      <c r="E1279" s="21">
        <v>2015</v>
      </c>
      <c r="F1279" s="21">
        <v>8</v>
      </c>
      <c r="G1279" s="21">
        <v>55</v>
      </c>
      <c r="H1279" s="21">
        <v>97</v>
      </c>
      <c r="I1279" s="21">
        <v>10</v>
      </c>
      <c r="J1279" s="21">
        <v>68.589743589743591</v>
      </c>
      <c r="K1279" s="21">
        <v>117</v>
      </c>
      <c r="L1279" s="52">
        <v>117</v>
      </c>
      <c r="M127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79" s="28"/>
    </row>
    <row r="1280" spans="3:14" x14ac:dyDescent="0.25">
      <c r="C1280" s="69" t="s">
        <v>381</v>
      </c>
      <c r="D1280" s="21" t="s">
        <v>384</v>
      </c>
      <c r="E1280" s="21">
        <v>2015</v>
      </c>
      <c r="F1280" s="21">
        <v>8</v>
      </c>
      <c r="G1280" s="21">
        <v>58</v>
      </c>
      <c r="H1280" s="21">
        <v>113</v>
      </c>
      <c r="I1280" s="21">
        <v>10</v>
      </c>
      <c r="J1280" s="21">
        <v>72.358974358974365</v>
      </c>
      <c r="K1280" s="21">
        <v>133</v>
      </c>
      <c r="L1280" s="52">
        <v>133</v>
      </c>
      <c r="M128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0" s="28"/>
    </row>
    <row r="1281" spans="3:14" x14ac:dyDescent="0.25">
      <c r="C1281" s="69" t="s">
        <v>381</v>
      </c>
      <c r="D1281" s="21" t="s">
        <v>385</v>
      </c>
      <c r="E1281" s="21">
        <v>2015</v>
      </c>
      <c r="F1281" s="21">
        <v>8</v>
      </c>
      <c r="G1281" s="21">
        <v>55</v>
      </c>
      <c r="H1281" s="21">
        <v>101</v>
      </c>
      <c r="I1281" s="21">
        <v>10</v>
      </c>
      <c r="J1281" s="21">
        <v>68.589743589743591</v>
      </c>
      <c r="K1281" s="21">
        <v>121</v>
      </c>
      <c r="L1281" s="52">
        <v>121</v>
      </c>
      <c r="M128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1" s="28"/>
    </row>
    <row r="1282" spans="3:14" x14ac:dyDescent="0.25">
      <c r="C1282" s="69" t="s">
        <v>381</v>
      </c>
      <c r="D1282" s="21" t="s">
        <v>387</v>
      </c>
      <c r="E1282" s="21">
        <v>2015</v>
      </c>
      <c r="F1282" s="21">
        <v>3</v>
      </c>
      <c r="G1282" s="21">
        <v>17</v>
      </c>
      <c r="H1282" s="21">
        <v>87</v>
      </c>
      <c r="I1282" s="21">
        <v>3.75</v>
      </c>
      <c r="J1282" s="21">
        <v>21.25</v>
      </c>
      <c r="K1282" s="21">
        <v>107</v>
      </c>
      <c r="L1282" s="52">
        <v>107</v>
      </c>
      <c r="M1282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2" s="28"/>
    </row>
    <row r="1283" spans="3:14" x14ac:dyDescent="0.25">
      <c r="C1283" s="69" t="s">
        <v>381</v>
      </c>
      <c r="D1283" s="21" t="s">
        <v>388</v>
      </c>
      <c r="E1283" s="21">
        <v>2015</v>
      </c>
      <c r="F1283" s="21">
        <v>15</v>
      </c>
      <c r="G1283" s="21">
        <v>43</v>
      </c>
      <c r="H1283" s="21">
        <v>123</v>
      </c>
      <c r="I1283" s="21">
        <v>18.75</v>
      </c>
      <c r="J1283" s="21">
        <v>53.512820512820511</v>
      </c>
      <c r="K1283" s="21">
        <v>143</v>
      </c>
      <c r="L1283" s="52">
        <v>143</v>
      </c>
      <c r="M1283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3" s="28"/>
    </row>
    <row r="1284" spans="3:14" x14ac:dyDescent="0.25">
      <c r="C1284" s="69" t="s">
        <v>390</v>
      </c>
      <c r="D1284" s="21" t="s">
        <v>391</v>
      </c>
      <c r="E1284" s="21">
        <v>2015</v>
      </c>
      <c r="F1284" s="21">
        <v>7</v>
      </c>
      <c r="G1284" s="21">
        <v>56</v>
      </c>
      <c r="H1284" s="21">
        <v>105</v>
      </c>
      <c r="I1284" s="21">
        <v>8.75</v>
      </c>
      <c r="J1284" s="21">
        <v>69.84615384615384</v>
      </c>
      <c r="K1284" s="21">
        <v>125</v>
      </c>
      <c r="L1284" s="52">
        <v>125</v>
      </c>
      <c r="M1284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4" s="28"/>
    </row>
    <row r="1285" spans="3:14" x14ac:dyDescent="0.25">
      <c r="C1285" s="69" t="s">
        <v>390</v>
      </c>
      <c r="D1285" s="21" t="s">
        <v>394</v>
      </c>
      <c r="E1285" s="21">
        <v>2015</v>
      </c>
      <c r="F1285" s="21">
        <v>8</v>
      </c>
      <c r="G1285" s="21">
        <v>56</v>
      </c>
      <c r="H1285" s="21">
        <v>114</v>
      </c>
      <c r="I1285" s="21">
        <v>10</v>
      </c>
      <c r="J1285" s="21">
        <v>69.84615384615384</v>
      </c>
      <c r="K1285" s="21">
        <v>134</v>
      </c>
      <c r="L1285" s="52">
        <v>134</v>
      </c>
      <c r="M1285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5" s="28"/>
    </row>
    <row r="1286" spans="3:14" x14ac:dyDescent="0.25">
      <c r="C1286" s="69" t="s">
        <v>390</v>
      </c>
      <c r="D1286" s="21" t="s">
        <v>395</v>
      </c>
      <c r="E1286" s="21">
        <v>2015</v>
      </c>
      <c r="F1286" s="21">
        <v>0</v>
      </c>
      <c r="G1286" s="21">
        <v>0</v>
      </c>
      <c r="H1286" s="21">
        <v>0</v>
      </c>
      <c r="I1286" s="21">
        <v>0</v>
      </c>
      <c r="J1286" s="21">
        <v>0</v>
      </c>
      <c r="K1286" s="21">
        <v>0</v>
      </c>
      <c r="L1286" s="52">
        <v>0</v>
      </c>
      <c r="M1286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86" s="28"/>
    </row>
    <row r="1287" spans="3:14" x14ac:dyDescent="0.25">
      <c r="C1287" s="69" t="s">
        <v>390</v>
      </c>
      <c r="D1287" s="21" t="s">
        <v>396</v>
      </c>
      <c r="E1287" s="21">
        <v>2015</v>
      </c>
      <c r="F1287" s="21">
        <v>3</v>
      </c>
      <c r="G1287" s="21">
        <v>37</v>
      </c>
      <c r="H1287" s="21">
        <v>90</v>
      </c>
      <c r="I1287" s="21">
        <v>3.75</v>
      </c>
      <c r="J1287" s="21">
        <v>46.25</v>
      </c>
      <c r="K1287" s="21">
        <v>110</v>
      </c>
      <c r="L1287" s="52">
        <v>110</v>
      </c>
      <c r="M1287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Moderate</v>
      </c>
      <c r="N1287" s="28"/>
    </row>
    <row r="1288" spans="3:14" x14ac:dyDescent="0.25">
      <c r="C1288" s="69" t="s">
        <v>390</v>
      </c>
      <c r="D1288" s="21" t="s">
        <v>398</v>
      </c>
      <c r="E1288" s="21">
        <v>2015</v>
      </c>
      <c r="F1288" s="21">
        <v>0</v>
      </c>
      <c r="G1288" s="21">
        <v>0</v>
      </c>
      <c r="H1288" s="21">
        <v>0</v>
      </c>
      <c r="I1288" s="21">
        <v>0</v>
      </c>
      <c r="J1288" s="21">
        <v>0</v>
      </c>
      <c r="K1288" s="21">
        <v>0</v>
      </c>
      <c r="L1288" s="52">
        <v>0</v>
      </c>
      <c r="M1288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88" s="28"/>
    </row>
    <row r="1289" spans="3:14" x14ac:dyDescent="0.25">
      <c r="C1289" s="69" t="s">
        <v>390</v>
      </c>
      <c r="D1289" s="21" t="s">
        <v>401</v>
      </c>
      <c r="E1289" s="21">
        <v>2015</v>
      </c>
      <c r="F1289" s="21">
        <v>0</v>
      </c>
      <c r="G1289" s="21">
        <v>0</v>
      </c>
      <c r="H1289" s="21">
        <v>0</v>
      </c>
      <c r="I1289" s="21">
        <v>0</v>
      </c>
      <c r="J1289" s="21">
        <v>0</v>
      </c>
      <c r="K1289" s="21">
        <v>0</v>
      </c>
      <c r="L1289" s="52">
        <v>0</v>
      </c>
      <c r="M1289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89" s="28"/>
    </row>
    <row r="1290" spans="3:14" x14ac:dyDescent="0.25">
      <c r="C1290" s="69" t="s">
        <v>390</v>
      </c>
      <c r="D1290" s="21" t="s">
        <v>404</v>
      </c>
      <c r="E1290" s="21">
        <v>2015</v>
      </c>
      <c r="F1290" s="21">
        <v>0</v>
      </c>
      <c r="G1290" s="21">
        <v>0</v>
      </c>
      <c r="H1290" s="21">
        <v>0</v>
      </c>
      <c r="I1290" s="21">
        <v>0</v>
      </c>
      <c r="J1290" s="21">
        <v>0</v>
      </c>
      <c r="K1290" s="21">
        <v>0</v>
      </c>
      <c r="L1290" s="52">
        <v>0</v>
      </c>
      <c r="M1290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90" s="28"/>
    </row>
    <row r="1291" spans="3:14" x14ac:dyDescent="0.25">
      <c r="C1291" s="69" t="s">
        <v>390</v>
      </c>
      <c r="D1291" s="21" t="s">
        <v>407</v>
      </c>
      <c r="E1291" s="21">
        <v>2015</v>
      </c>
      <c r="F1291" s="21">
        <v>0</v>
      </c>
      <c r="G1291" s="21">
        <v>0</v>
      </c>
      <c r="H1291" s="21">
        <v>0</v>
      </c>
      <c r="I1291" s="21">
        <v>0</v>
      </c>
      <c r="J1291" s="21">
        <v>0</v>
      </c>
      <c r="K1291" s="21">
        <v>0</v>
      </c>
      <c r="L1291" s="52">
        <v>0</v>
      </c>
      <c r="M1291" s="74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91" s="28"/>
    </row>
    <row r="1292" spans="3:14" x14ac:dyDescent="0.25">
      <c r="C1292" s="71" t="s">
        <v>390</v>
      </c>
      <c r="D1292" s="72" t="s">
        <v>409</v>
      </c>
      <c r="E1292" s="72">
        <v>2015</v>
      </c>
      <c r="F1292" s="72">
        <v>0</v>
      </c>
      <c r="G1292" s="72">
        <v>0</v>
      </c>
      <c r="H1292" s="72">
        <v>0</v>
      </c>
      <c r="I1292" s="72">
        <v>0</v>
      </c>
      <c r="J1292" s="72">
        <v>0</v>
      </c>
      <c r="K1292" s="72">
        <v>0</v>
      </c>
      <c r="L1292" s="73">
        <v>0</v>
      </c>
      <c r="M1292" s="76" t="str">
        <f>_xlfn.IFS(Table6[[#This Row],[AQI]]&lt;=50,"Good",Table6[[#This Row],[AQI]]&lt;=100,"Satisfactory",Table6[[#This Row],[AQI]]&lt;=200,"Moderate",Table6[[#This Row],[AQI]]&lt;=300,"Poor",Table6[[#This Row],[AQI]]&lt;=400,"Very Poor",Table6[[#This Row],[AQI]]&gt;400,"Severe")</f>
        <v>Good</v>
      </c>
      <c r="N1292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Cleaned Data</vt:lpstr>
      <vt:lpstr>2011</vt:lpstr>
      <vt:lpstr>2012</vt:lpstr>
      <vt:lpstr>2013</vt:lpstr>
      <vt:lpstr>2014</vt:lpstr>
      <vt:lpstr>2015</vt:lpstr>
      <vt:lpstr>Standards</vt:lpstr>
      <vt:lpstr>Aggregated Data</vt:lpstr>
      <vt:lpstr>Year-wise AQI</vt:lpstr>
      <vt:lpstr>Yearly Conc.</vt:lpstr>
      <vt:lpstr>State-wise AQI</vt:lpstr>
      <vt:lpstr>Reg Plots</vt:lpstr>
      <vt:lpstr>Statistical 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</dc:creator>
  <cp:lastModifiedBy>samriddhi</cp:lastModifiedBy>
  <dcterms:created xsi:type="dcterms:W3CDTF">2023-01-26T09:37:20Z</dcterms:created>
  <dcterms:modified xsi:type="dcterms:W3CDTF">2023-02-14T10:49:47Z</dcterms:modified>
</cp:coreProperties>
</file>