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s\Desktop\"/>
    </mc:Choice>
  </mc:AlternateContent>
  <xr:revisionPtr revIDLastSave="0" documentId="13_ncr:1_{09F616B4-E569-485D-903D-287C123C71F7}" xr6:coauthVersionLast="47" xr6:coauthVersionMax="47" xr10:uidLastSave="{00000000-0000-0000-0000-000000000000}"/>
  <bookViews>
    <workbookView xWindow="975" yWindow="300" windowWidth="28110" windowHeight="15030" activeTab="2" xr2:uid="{367AD86C-5BDA-45E4-AD61-A44ADA8C2E5E}"/>
  </bookViews>
  <sheets>
    <sheet name="Monthly Tax Return" sheetId="4" r:id="rId1"/>
    <sheet name="Purchase Day Book" sheetId="1" r:id="rId2"/>
    <sheet name="Sale Day Book " sheetId="2" r:id="rId3"/>
    <sheet name="Tax on Sal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18" i="4"/>
  <c r="G19" i="4" s="1"/>
  <c r="G9" i="4"/>
  <c r="G10" i="4"/>
  <c r="D9" i="4"/>
  <c r="F14" i="4" l="1"/>
  <c r="D10" i="4"/>
  <c r="K7" i="2"/>
  <c r="K13" i="6"/>
  <c r="J13" i="6"/>
  <c r="H13" i="6"/>
  <c r="G13" i="6"/>
  <c r="E7" i="6"/>
  <c r="E10" i="6"/>
  <c r="H11" i="6"/>
  <c r="H8" i="6"/>
  <c r="H9" i="6"/>
  <c r="H10" i="6"/>
  <c r="H12" i="6"/>
  <c r="H7" i="6"/>
  <c r="F13" i="6"/>
  <c r="D13" i="6"/>
  <c r="E8" i="6"/>
  <c r="I8" i="6" s="1"/>
  <c r="J8" i="6" s="1"/>
  <c r="K8" i="6" s="1"/>
  <c r="E9" i="6"/>
  <c r="I9" i="6" s="1"/>
  <c r="J9" i="6" s="1"/>
  <c r="K9" i="6" s="1"/>
  <c r="E11" i="6"/>
  <c r="I11" i="6" s="1"/>
  <c r="J11" i="6" s="1"/>
  <c r="K11" i="6" s="1"/>
  <c r="E12" i="6"/>
  <c r="I12" i="6" s="1"/>
  <c r="J12" i="6" s="1"/>
  <c r="K12" i="6" s="1"/>
  <c r="K8" i="2"/>
  <c r="I30" i="2"/>
  <c r="O14" i="1"/>
  <c r="O12" i="1"/>
  <c r="O17" i="1"/>
  <c r="O18" i="1"/>
  <c r="O20" i="1"/>
  <c r="O19" i="1"/>
  <c r="O16" i="1"/>
  <c r="O15" i="1"/>
  <c r="O7" i="1"/>
  <c r="J30" i="2"/>
  <c r="K11" i="2"/>
  <c r="K10" i="2"/>
  <c r="K9" i="2"/>
  <c r="H21" i="1"/>
  <c r="I21" i="1"/>
  <c r="O8" i="1"/>
  <c r="O9" i="1"/>
  <c r="O10" i="1"/>
  <c r="O11" i="1"/>
  <c r="O13" i="1"/>
  <c r="O21" i="1"/>
  <c r="J21" i="1"/>
  <c r="K21" i="1"/>
  <c r="L21" i="1"/>
  <c r="M21" i="1"/>
  <c r="N21" i="1"/>
  <c r="K30" i="2" l="1"/>
  <c r="I7" i="6"/>
  <c r="J7" i="6" s="1"/>
  <c r="K7" i="6" s="1"/>
  <c r="E13" i="6"/>
  <c r="I10" i="6"/>
  <c r="J10" i="6" s="1"/>
  <c r="K10" i="6" s="1"/>
  <c r="I13" i="6" l="1"/>
</calcChain>
</file>

<file path=xl/sharedStrings.xml><?xml version="1.0" encoding="utf-8"?>
<sst xmlns="http://schemas.openxmlformats.org/spreadsheetml/2006/main" count="213" uniqueCount="139">
  <si>
    <t>កាលបរិច្ឆេទ
Date</t>
  </si>
  <si>
    <t>វិក្កយបត្រ
Invoice</t>
  </si>
  <si>
    <t>អ្នកផ្គត់ផ្គង់
Suppliers</t>
  </si>
  <si>
    <t>អ.ត.ប
VATTIN</t>
  </si>
  <si>
    <t>បរិយាយ
Description</t>
  </si>
  <si>
    <t>ឯកតា
Unit</t>
  </si>
  <si>
    <t>សេវា
Services</t>
  </si>
  <si>
    <t>ទំនិញ
សម្រាប់លក់
Goods for sale</t>
  </si>
  <si>
    <t>ទ្រព្យ
អចលនកម្ម
Assets</t>
  </si>
  <si>
    <t>ចំណាយ
បុគ្គលិក
Staff Cost</t>
  </si>
  <si>
    <t>ទឹក-ភ្លើង
Utilities</t>
  </si>
  <si>
    <t>ការជួល
Rentals</t>
  </si>
  <si>
    <t>ផ្សេងៗ
Others</t>
  </si>
  <si>
    <t>សរុប</t>
  </si>
  <si>
    <t>សរុប
Total</t>
  </si>
  <si>
    <t>បរិមាណ
Quantity</t>
  </si>
  <si>
    <t>សម្គាល់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</si>
  <si>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</si>
  <si>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</si>
  <si>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</si>
  <si>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</si>
  <si>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</si>
  <si>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</si>
  <si>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</si>
  <si>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</si>
  <si>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</si>
  <si>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</si>
  <si>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</si>
  <si>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</si>
  <si>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</si>
  <si>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</si>
  <si>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</si>
  <si>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</si>
  <si>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តម្លៃទំនិញ-សេវា</t>
  </si>
  <si>
    <t>អ្នកទិញ
Purchaser</t>
  </si>
  <si>
    <t>ទំនិញ
Goods</t>
  </si>
  <si>
    <t>ស៊ុនលី</t>
  </si>
  <si>
    <t>001157</t>
  </si>
  <si>
    <t>បាវ/បេ</t>
  </si>
  <si>
    <t>001164</t>
  </si>
  <si>
    <t>001165</t>
  </si>
  <si>
    <t>ម្សៅខ្សាយរាយ 40kg</t>
  </si>
  <si>
    <t>0894861228</t>
  </si>
  <si>
    <t>ភានិត</t>
  </si>
  <si>
    <t>លាក់លាយម្សៅ 1kg</t>
  </si>
  <si>
    <t>ម៉ាស៊ីនផលិតម្សៅ</t>
  </si>
  <si>
    <t>គ្រឿង</t>
  </si>
  <si>
    <t>កៅ គ្រី</t>
  </si>
  <si>
    <t>កោ</t>
  </si>
  <si>
    <t xml:space="preserve">ម្សៅដូង​ </t>
  </si>
  <si>
    <t>ម្សៅមាវ</t>
  </si>
  <si>
    <t>002495</t>
  </si>
  <si>
    <t>សំាងធម្មតា 92</t>
  </si>
  <si>
    <t>ដេប៉ូតេលា ច័ន្ទរះពន្លឺថ្មី</t>
  </si>
  <si>
    <t>104281</t>
  </si>
  <si>
    <t>ស្ថាន័យប្រេងឥន្ទនៈ L.H.R</t>
  </si>
  <si>
    <t>សាំង</t>
  </si>
  <si>
    <t>ប្រាក់ខែបុគ្គលិក</t>
  </si>
  <si>
    <t>21665910</t>
  </si>
  <si>
    <t>EDC</t>
  </si>
  <si>
    <t>000466</t>
  </si>
  <si>
    <t>ហាងបោះពុម្ពអាវយឺត</t>
  </si>
  <si>
    <t>អាវយឺតកបើក</t>
  </si>
  <si>
    <t>អាវ</t>
  </si>
  <si>
    <t>000354</t>
  </si>
  <si>
    <t>ភួង ហួត</t>
  </si>
  <si>
    <t>ម្សៅអង្ករដុំ</t>
  </si>
  <si>
    <t>Kg</t>
  </si>
  <si>
    <t>Employees</t>
  </si>
  <si>
    <t>ថ្លៃភ្លើង និង សំរាម</t>
  </si>
  <si>
    <t>កែវ ហេង</t>
  </si>
  <si>
    <t>ថ្លៃឈ្នួលផ្ទះប្រចាំខែ</t>
  </si>
  <si>
    <t>001751</t>
  </si>
  <si>
    <t>សារ៉ាត់</t>
  </si>
  <si>
    <t>បរិយាយមុខទំនិញ ឬ សេវា
Description of goods and services</t>
  </si>
  <si>
    <t>None</t>
  </si>
  <si>
    <t>001753</t>
  </si>
  <si>
    <t>ចែលីហ្សា</t>
  </si>
  <si>
    <t>ម្សៅបំពងស្លាបមាន់ក្រឡុក &amp; ម្សៅចេកចៀនដំឡូងចៀន</t>
  </si>
  <si>
    <t>001752</t>
  </si>
  <si>
    <t>ចែសុខលៀប</t>
  </si>
  <si>
    <t>001757</t>
  </si>
  <si>
    <t>ចែប៉ាក់ម៉ា</t>
  </si>
  <si>
    <t>001754</t>
  </si>
  <si>
    <t>ចែរេ</t>
  </si>
  <si>
    <t>ល.រ</t>
  </si>
  <si>
    <t>ប្រភេទពន្ធ Type of Taxes</t>
  </si>
  <si>
    <t>Ref</t>
  </si>
  <si>
    <t>មូលដ្ឋានគិតពន្ធ</t>
  </si>
  <si>
    <t>មូលដ្ឋានគិតពន្ធ
Tax Base</t>
  </si>
  <si>
    <t>អត្រាពន្ធ
Tax Rate</t>
  </si>
  <si>
    <t>ប្រាក់ពន្ធត្រូវបង់
Tax to be paid</t>
  </si>
  <si>
    <t>ប្រាក់រំដោះពន្ធលើប្រាក់ចំណេញ</t>
  </si>
  <si>
    <t>(B1)</t>
  </si>
  <si>
    <t>អាករលើតម្លៃបន្ថែម</t>
  </si>
  <si>
    <t>(B2)</t>
  </si>
  <si>
    <t>អាករពិសេស</t>
  </si>
  <si>
    <t>(B3)</t>
  </si>
  <si>
    <t>អាករបំភ្លឺសារធារណៈ</t>
  </si>
  <si>
    <t>(B4)</t>
  </si>
  <si>
    <t>អាករលើការស្នាក់នៅ</t>
  </si>
  <si>
    <t>(B5)</t>
  </si>
  <si>
    <t>ពន្ធកាត់ទុកលើថ្លៃឈ្នួល</t>
  </si>
  <si>
    <t>(B6)</t>
  </si>
  <si>
    <t>ពន្ធលើប្រាក់បៀវត្ស</t>
  </si>
  <si>
    <t>(B7)</t>
  </si>
  <si>
    <t>ពន្ធអាករផ្សេងៗ</t>
  </si>
  <si>
    <t>(B8)</t>
  </si>
  <si>
    <t>សរុបពន្ធដែលត្រូវបង់ជូនរដ្ឋ Total Amount to be paid</t>
  </si>
  <si>
    <t>សរុបរៀល(KHR)</t>
  </si>
  <si>
    <t>សរុបដុល្លារ(USD)</t>
  </si>
  <si>
    <t>អត្រាប្ដូរប្រាក់</t>
  </si>
  <si>
    <t>Tax Calulation</t>
  </si>
  <si>
    <t>សរុបប្រចាំខែ / Total turnover of this month</t>
  </si>
  <si>
    <t>KHR</t>
  </si>
  <si>
    <t>អាជីវកម្មលក់ស្រា បារី…</t>
  </si>
  <si>
    <t>ផ្ទះសំណាក់,សណ្ឋាគារ…..</t>
  </si>
  <si>
    <t>រង្គសាល,ក្លឹបកំសាន្ត.....</t>
  </si>
  <si>
    <t>ឈ្មោះបុគ្គលិក</t>
  </si>
  <si>
    <t>តំណែង</t>
  </si>
  <si>
    <t>មូលដ្ឋានគណនាពន្ធលើប្រាក់បៀវត្ស</t>
  </si>
  <si>
    <t>បៀវត្សដុល្លារ</t>
  </si>
  <si>
    <t>បៀវត្សជារៀល</t>
  </si>
  <si>
    <t>សហព័ទ្ធ</t>
  </si>
  <si>
    <t>កូនក្នុងបន្ទុក</t>
  </si>
  <si>
    <t>ទឹកប្រាក់កាត់បន្ថយ</t>
  </si>
  <si>
    <t>អត្រា</t>
  </si>
  <si>
    <t>ពន្ធបៀវត្ស</t>
  </si>
  <si>
    <t>ផ្សេងៗ</t>
  </si>
  <si>
    <t>អ៊ាម វី</t>
  </si>
  <si>
    <t>មេការ</t>
  </si>
  <si>
    <t>សឿន វាសនា</t>
  </si>
  <si>
    <t>កូនចៅ</t>
  </si>
  <si>
    <t>សាលិ</t>
  </si>
  <si>
    <t>ផាន់</t>
  </si>
  <si>
    <t>ហេង សុហំ</t>
  </si>
  <si>
    <t>អាជូ</t>
  </si>
  <si>
    <t>សរុបរួម</t>
  </si>
  <si>
    <t>មូលដ្ឋានគិតពន្ធ
Tax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</si>
</sst>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៛* #,##0_);_(\៛* \(#,##0\);_(\៛* &quot;-&quot;_);_(@_)"/>
    <numFmt numFmtId="165" formatCode="[$-12000453]\ dd\-mmmm\-yyyy"/>
    <numFmt numFmtId="166" formatCode="_(&quot;$&quot;* #,##0_);_(&quot;$&quot;* \(#,##0\);_(&quot;$&quot;* &quot;-&quot;??_);_(@_)"/>
    <numFmt numFmtId="167" formatCode="_(\៛* #,##0_);_(\៛* \(#,##0\);_(\៛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Khmer OS Bokor"/>
    </font>
    <font>
      <sz val="9"/>
      <color theme="1"/>
      <name val="Khmer OS Muol Light"/>
    </font>
    <font>
      <sz val="9"/>
      <color rgb="FF006100"/>
      <name val="Khmer OS Muol Light"/>
    </font>
    <font>
      <sz val="11"/>
      <color theme="0"/>
      <name val="Khmer OS Bokor"/>
    </font>
    <font>
      <sz val="10"/>
      <color theme="1"/>
      <name val="Aptos Narrow"/>
      <family val="2"/>
      <scheme val="minor"/>
    </font>
    <font>
      <sz val="11"/>
      <color theme="1"/>
      <name val="Khmer OS Siemreap"/>
    </font>
    <font>
      <sz val="10"/>
      <color theme="1"/>
      <name val="Khmer OS Siemreap"/>
    </font>
    <font>
      <b/>
      <sz val="10"/>
      <color theme="1"/>
      <name val="Khmer OS Muol"/>
    </font>
    <font>
      <sz val="11"/>
      <color theme="1"/>
      <name val="Khmer OS Battambang"/>
    </font>
    <font>
      <sz val="11"/>
      <color theme="1"/>
      <name val="Khmer OS Muol Light"/>
    </font>
    <font>
      <sz val="10"/>
      <color theme="1"/>
      <name val="Khmer OS Bokor"/>
    </font>
    <font>
      <sz val="10"/>
      <color rgb="FFFF0000"/>
      <name val="Khmer OS Bokor"/>
    </font>
    <font>
      <sz val="11"/>
      <color rgb="FFFF0000"/>
      <name val="Khmer OS Battambang"/>
    </font>
    <font>
      <b/>
      <sz val="9"/>
      <color theme="1"/>
      <name val="Khmer OS Muol Light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3" borderId="1" xfId="0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3" fillId="4" borderId="1" xfId="0" applyFont="1" applyFill="1" applyBorder="1"/>
    <xf numFmtId="0" fontId="8" fillId="0" borderId="0" xfId="0" applyFont="1"/>
    <xf numFmtId="43" fontId="3" fillId="4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167" fontId="12" fillId="5" borderId="0" xfId="0" applyNumberFormat="1" applyFont="1" applyFill="1" applyAlignment="1">
      <alignment horizontal="center"/>
    </xf>
    <xf numFmtId="9" fontId="12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167" fontId="12" fillId="5" borderId="6" xfId="0" applyNumberFormat="1" applyFont="1" applyFill="1" applyBorder="1" applyAlignment="1">
      <alignment horizontal="center"/>
    </xf>
    <xf numFmtId="0" fontId="0" fillId="5" borderId="0" xfId="0" applyFill="1"/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6" fillId="6" borderId="0" xfId="0" applyNumberFormat="1" applyFont="1" applyFill="1" applyAlignment="1">
      <alignment horizontal="center"/>
    </xf>
    <xf numFmtId="167" fontId="12" fillId="6" borderId="0" xfId="0" applyNumberFormat="1" applyFont="1" applyFill="1" applyAlignment="1">
      <alignment horizontal="center"/>
    </xf>
    <xf numFmtId="167" fontId="16" fillId="7" borderId="0" xfId="0" applyNumberFormat="1" applyFont="1" applyFill="1" applyAlignment="1">
      <alignment horizontal="center"/>
    </xf>
    <xf numFmtId="167" fontId="12" fillId="7" borderId="0" xfId="0" applyNumberFormat="1" applyFont="1" applyFill="1" applyAlignment="1">
      <alignment horizontal="center"/>
    </xf>
    <xf numFmtId="167" fontId="12" fillId="8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3" borderId="3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/>
    </xf>
    <xf numFmtId="166" fontId="9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9" fontId="9" fillId="0" borderId="2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3" fillId="4" borderId="1" xfId="1" applyNumberFormat="1" applyFont="1" applyFill="1" applyBorder="1" applyAlignment="1">
      <alignment horizontal="center"/>
    </xf>
    <xf numFmtId="9" fontId="3" fillId="4" borderId="1" xfId="1" applyNumberFormat="1" applyFont="1" applyFill="1" applyBorder="1" applyAlignment="1">
      <alignment horizontal="center"/>
    </xf>
    <xf numFmtId="0" fontId="17" fillId="0" borderId="0" xfId="0" applyFont="1"/>
    <xf numFmtId="164" fontId="0" fillId="0" borderId="0" xfId="0" applyNumberFormat="1"/>
    <xf numFmtId="44" fontId="12" fillId="5" borderId="6" xfId="0" applyNumberFormat="1" applyFont="1" applyFill="1" applyBorder="1"/>
    <xf numFmtId="0" fontId="6" fillId="3" borderId="1" xfId="2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89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64" formatCode="_(\៛* #,##0_);_(\៛* \(#,##0\);_(\៛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64" formatCode="_(\៛* #,##0_);_(\៛* \(#,##0\);_(\៛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64" formatCode="_(\៛* #,##0_);_(\៛* \(#,##0\);_(\៛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64" formatCode="_(\៛* #,##0_);_(\៛* \(#,##0\);_(\៛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Khmer OS Muol Ligh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Khmer OS Muol Ligh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Khmer OS Muol Ligh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0</xdr:rowOff>
    </xdr:from>
    <xdr:to>
      <xdr:col>8</xdr:col>
      <xdr:colOff>457200</xdr:colOff>
      <xdr:row>2</xdr:row>
      <xdr:rowOff>333375</xdr:rowOff>
    </xdr:to>
    <xdr:pic>
      <xdr:nvPicPr>
        <xdr:cNvPr id="2" name="Picture 1" descr="អគ្គនាយកដ្ឋានពន្ធដារ | ទំព័រដើម">
          <a:extLst>
            <a:ext uri="{FF2B5EF4-FFF2-40B4-BE49-F238E27FC236}">
              <a16:creationId xmlns:a16="http://schemas.microsoft.com/office/drawing/2014/main" id="{77FE049A-8497-08CD-D5D6-D6B28F4F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34385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171449</xdr:colOff>
      <xdr:row>3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0D1129-E0B0-4320-B49D-3BBB673858B2}"/>
            </a:ext>
          </a:extLst>
        </xdr:cNvPr>
        <xdr:cNvSpPr txBox="1"/>
      </xdr:nvSpPr>
      <xdr:spPr>
        <a:xfrm>
          <a:off x="0" y="0"/>
          <a:ext cx="17773649" cy="1990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200">
              <a:latin typeface="Khmer OS Muol Light" panose="02000500000000020004" pitchFamily="2" charset="0"/>
              <a:cs typeface="Khmer OS Muol Light" panose="02000500000000020004" pitchFamily="2" charset="0"/>
            </a:rPr>
            <a:t>បញ្ជីកត់ត្រាការទិញ </a:t>
          </a:r>
          <a:r>
            <a:rPr lang="en-US" sz="1200">
              <a:latin typeface="Khmer OS Muol Light" panose="02000500000000020004" pitchFamily="2" charset="0"/>
              <a:cs typeface="Khmer OS Muol Light" panose="02000500000000020004" pitchFamily="2" charset="0"/>
            </a:rPr>
            <a:t>Purchases Day Book</a:t>
          </a:r>
        </a:p>
        <a:p>
          <a:pPr algn="ctr"/>
          <a:endParaRPr lang="en-US" sz="120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ឈ្មោះម្ចាស់សហគ្រាស: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ទុយ ឆៃយ៉ា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យីហោ: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ផលិតផលកូនខ្មែរសញ្ញារូបមាន់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		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           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អត្រាប្ដូរប្រាក់</a:t>
          </a:r>
          <a:r>
            <a:rPr lang="km-KH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ដោយអគ្គនាយកដ្ឋានពន្ធដារ៖ ៤០៦៧ រៀល </a:t>
          </a:r>
          <a:endParaRPr lang="en-US" sz="1400" b="0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លេខអតប: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E009-2400000502</a:t>
          </a:r>
          <a:endParaRPr lang="en-US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អសយដ្ឋាន: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#2174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ផ្លូវ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107 CZ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ភូមិ អ័រគីដេ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សកម្មភាពអាជីវកម្មដើម: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ផលិតម្សៅ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សកម្មភាពអាជីវកម្មបន្ទាប់បន្សំ: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ម្សៅបំពង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</a:t>
          </a:r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ឯកតាគិតជា៖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រៀល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(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៛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)</a:t>
          </a:r>
          <a:endParaRPr lang="km-KH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	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សង្កាត់</a:t>
          </a:r>
          <a:r>
            <a:rPr lang="km-KH" sz="1400" b="1" baseline="0">
              <a:latin typeface="Khmer OS Battambang" panose="02000500000000020004" pitchFamily="2" charset="0"/>
              <a:cs typeface="Khmer OS Battambang" panose="02000500000000020004" pitchFamily="2" charset="0"/>
            </a:rPr>
            <a:t> អូរបែកក្អម ខណ្ឌសែនសុខ ភ្នំពេញ</a:t>
          </a:r>
          <a:endParaRPr lang="en-US" sz="2000" b="1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257174</xdr:colOff>
      <xdr:row>3</xdr:row>
      <xdr:rowOff>28576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694DF3-C47F-4A63-8DFE-E61328121EA2}"/>
            </a:ext>
          </a:extLst>
        </xdr:cNvPr>
        <xdr:cNvSpPr txBox="1"/>
      </xdr:nvSpPr>
      <xdr:spPr>
        <a:xfrm>
          <a:off x="0" y="0"/>
          <a:ext cx="17906999" cy="1990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200">
              <a:latin typeface="Khmer OS Muol Light" panose="02000500000000020004" pitchFamily="2" charset="0"/>
              <a:cs typeface="Khmer OS Muol Light" panose="02000500000000020004" pitchFamily="2" charset="0"/>
            </a:rPr>
            <a:t>បញ្ជីកត់ត្រាការទិញ </a:t>
          </a:r>
          <a:r>
            <a:rPr lang="en-US" sz="1200">
              <a:latin typeface="Khmer OS Muol Light" panose="02000500000000020004" pitchFamily="2" charset="0"/>
              <a:cs typeface="Khmer OS Muol Light" panose="02000500000000020004" pitchFamily="2" charset="0"/>
            </a:rPr>
            <a:t>Purchases Day Book</a:t>
          </a:r>
        </a:p>
        <a:p>
          <a:pPr algn="ctr"/>
          <a:endParaRPr lang="en-US" sz="120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ឈ្មោះម្ចាស់សហគ្រាស: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ទុយ ឆៃយ៉ា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យីហោ: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ផលិតផលកូនខ្មែរសញ្ញារូបមាន់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		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           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អត្រាប្ដូរប្រាក់</a:t>
          </a:r>
          <a:r>
            <a:rPr lang="km-KH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ដោយអគ្គនាយកដ្ឋានពន្ធដារ៖ ៤០៦៧ រៀល </a:t>
          </a:r>
          <a:endParaRPr lang="en-US" sz="1400" b="0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លេខអតប: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E009-2400000502</a:t>
          </a:r>
          <a:endParaRPr lang="en-US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អសយដ្ឋាន: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#2174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ផ្លូវ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107 CZ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ភូមិ អ័រគីដេ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សកម្មភាពអាជីវកម្មដើម: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ផលិតម្សៅ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សកម្មភាពអាជីវកម្មបន្ទាប់បន្សំ: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ម្សៅបំពង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</a:t>
          </a:r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ឯកតាគិតជា៖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រៀល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(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៛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)</a:t>
          </a:r>
          <a:endParaRPr lang="km-KH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	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សង្កាត់</a:t>
          </a:r>
          <a:r>
            <a:rPr lang="km-KH" sz="1400" b="1" baseline="0">
              <a:latin typeface="Khmer OS Battambang" panose="02000500000000020004" pitchFamily="2" charset="0"/>
              <a:cs typeface="Khmer OS Battambang" panose="02000500000000020004" pitchFamily="2" charset="0"/>
            </a:rPr>
            <a:t> អូរបែកក្អម ខណ្ឌសែនសុខ ភ្នំពេញ</a:t>
          </a:r>
          <a:endParaRPr lang="en-US" sz="2000" b="1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14</xdr:col>
      <xdr:colOff>295276</xdr:colOff>
      <xdr:row>3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5A1F03-6E2F-4888-8D6C-2B5689DB6F1A}"/>
            </a:ext>
          </a:extLst>
        </xdr:cNvPr>
        <xdr:cNvSpPr txBox="1"/>
      </xdr:nvSpPr>
      <xdr:spPr>
        <a:xfrm>
          <a:off x="1" y="0"/>
          <a:ext cx="17964150" cy="1990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200">
              <a:latin typeface="Khmer OS Muol Light" panose="02000500000000020004" pitchFamily="2" charset="0"/>
              <a:cs typeface="Khmer OS Muol Light" panose="02000500000000020004" pitchFamily="2" charset="0"/>
            </a:rPr>
            <a:t>បញ្ជីកត់ត្រាការទិញ </a:t>
          </a:r>
          <a:r>
            <a:rPr lang="en-US" sz="1200">
              <a:latin typeface="Khmer OS Muol Light" panose="02000500000000020004" pitchFamily="2" charset="0"/>
              <a:cs typeface="Khmer OS Muol Light" panose="02000500000000020004" pitchFamily="2" charset="0"/>
            </a:rPr>
            <a:t>Purchases Day Book</a:t>
          </a:r>
        </a:p>
        <a:p>
          <a:pPr algn="ctr"/>
          <a:endParaRPr lang="en-US" sz="120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ឈ្មោះម្ចាស់សហគ្រាស: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ទុយ ឆៃយ៉ា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យីហោ: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ផលិតផលកូនខ្មែរសញ្ញារូបមាន់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		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           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អត្រាប្ដូរប្រាក់</a:t>
          </a:r>
          <a:r>
            <a:rPr lang="km-KH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ដោយអគ្គនាយកដ្ឋានពន្ធដារ៖ ៤០៦៧ រៀល </a:t>
          </a:r>
          <a:endParaRPr lang="en-US" sz="1400" b="0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លេខអតប: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E009-2400000502</a:t>
          </a:r>
          <a:endParaRPr lang="en-US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អសយដ្ឋាន: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#2174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ផ្លូវ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107 CZ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ភូមិ អ័រគីដេ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សកម្មភាពអាជីវកម្មដើម: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 </a:t>
          </a:r>
          <a:r>
            <a:rPr lang="km-KH" sz="1400" b="1" i="0" u="none" strike="noStrike" baseline="0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ផលិតម្សៅ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>
              <a:latin typeface="Khmer OS Battambang" panose="02000500000000020004" pitchFamily="2" charset="0"/>
              <a:cs typeface="Khmer OS Battambang" panose="02000500000000020004" pitchFamily="2" charset="0"/>
            </a:rPr>
            <a:t>			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សកម្មភាពអាជីវកម្មបន្ទាប់បន្សំ: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ម្សៅបំពង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		</a:t>
          </a:r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km-KH" sz="1400" b="0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ឯកតាគិតជា៖ </a:t>
          </a:r>
          <a:r>
            <a:rPr lang="km-KH" sz="1400" b="1" i="0" u="none" strike="noStrike">
              <a:solidFill>
                <a:schemeClr val="dk1"/>
              </a:solidFill>
              <a:effectLst/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rPr>
            <a:t>រៀល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(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៛</a:t>
          </a:r>
          <a:r>
            <a:rPr lang="en-US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)</a:t>
          </a:r>
          <a:endParaRPr lang="km-KH" sz="1400" b="1"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400">
              <a:latin typeface="Khmer OS Battambang" panose="02000500000000020004" pitchFamily="2" charset="0"/>
              <a:cs typeface="Khmer OS Battambang" panose="02000500000000020004" pitchFamily="2" charset="0"/>
            </a:rPr>
            <a:t>	</a:t>
          </a:r>
          <a:r>
            <a:rPr lang="km-KH" sz="1400" b="1">
              <a:latin typeface="Khmer OS Battambang" panose="02000500000000020004" pitchFamily="2" charset="0"/>
              <a:cs typeface="Khmer OS Battambang" panose="02000500000000020004" pitchFamily="2" charset="0"/>
            </a:rPr>
            <a:t>សង្កាត់</a:t>
          </a:r>
          <a:r>
            <a:rPr lang="km-KH" sz="1400" b="1" baseline="0">
              <a:latin typeface="Khmer OS Battambang" panose="02000500000000020004" pitchFamily="2" charset="0"/>
              <a:cs typeface="Khmer OS Battambang" panose="02000500000000020004" pitchFamily="2" charset="0"/>
            </a:rPr>
            <a:t> អូរបែកក្អម ខណ្ឌសែនសុខ ភ្នំពេញ</a:t>
          </a:r>
          <a:endParaRPr lang="en-US" sz="2000" b="1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80EAB-98C3-4BAD-BBF0-30CE3377E7D2}" name="Table3" displayName="Table3" ref="A5:P6" totalsRowShown="0" headerRowDxfId="88" dataDxfId="86" headerRowBorderDxfId="87">
  <autoFilter ref="A5:P6" xr:uid="{29780EAB-98C3-4BAD-BBF0-30CE3377E7D2}"/>
  <tableColumns count="16">
    <tableColumn id="1" xr3:uid="{3D842914-7991-4E54-8898-4F458F4F03D7}" name="កាលបរិច្ឆេទ_x000a_Date" dataDxfId="85" totalsRowDxfId="84"/>
    <tableColumn id="2" xr3:uid="{59256BDD-62C6-404C-8669-BDCE4B48464C}" name="វិក្កយបត្រ_x000a_Invoice" dataDxfId="83" totalsRowDxfId="82"/>
    <tableColumn id="3" xr3:uid="{D5655A30-2912-4FB1-B286-0DEFA68A899E}" name="អ្នកផ្គត់ផ្គង់_x000a_Suppliers" dataDxfId="81" totalsRowDxfId="80"/>
    <tableColumn id="4" xr3:uid="{6B1D922A-9736-466D-A0D3-C20957C4D1E3}" name="អ.ត.ប_x000a_VATTIN" dataDxfId="79" totalsRowDxfId="78"/>
    <tableColumn id="5" xr3:uid="{9B1E4157-C69B-4D93-9BAE-1D14AA4C96DE}" name="បរិយាយ_x000a_Description" dataDxfId="77" totalsRowDxfId="76"/>
    <tableColumn id="31" xr3:uid="{8442101A-0E2D-4BC5-A779-B154A536CC8F}" name="បរិមាណ_x000a_Quantity" dataDxfId="75" totalsRowDxfId="74"/>
    <tableColumn id="6" xr3:uid="{B2289B12-4DCB-46A3-83A0-6256289554E0}" name="ឯកតា_x000a_Unit" dataDxfId="73" totalsRowDxfId="72"/>
    <tableColumn id="7" xr3:uid="{0E87EF53-8920-41E5-A59C-7BF36584D1A0}" name="ទ្រព្យ_x000a_អចលនកម្ម_x000a_Assets" dataDxfId="71" totalsRowDxfId="70"/>
    <tableColumn id="8" xr3:uid="{584A423A-074A-4A37-94A6-D2F61ED9DCC5}" name="ទំនិញ_x000a_សម្រាប់លក់_x000a_Goods for sale" dataDxfId="69" totalsRowDxfId="68"/>
    <tableColumn id="9" xr3:uid="{144CD28F-8F0F-4D3D-8142-91B4986028BA}" name="សេវា_x000a_Services" dataDxfId="67" totalsRowDxfId="66"/>
    <tableColumn id="10" xr3:uid="{13FEC3FD-FC1B-4E6F-93FF-991BA3677C4D}" name="ចំណាយ_x000a_បុគ្គលិក_x000a_Staff Cost" dataDxfId="65" totalsRowDxfId="64"/>
    <tableColumn id="11" xr3:uid="{732E0ECF-1FB0-47CF-9758-673C1073E591}" name="ទឹក-ភ្លើង_x000a_Utilities" dataDxfId="63" totalsRowDxfId="62"/>
    <tableColumn id="12" xr3:uid="{2096DD42-688B-4131-84AA-EDCEE051303F}" name="ការជួល_x000a_Rentals" dataDxfId="61" totalsRowDxfId="60"/>
    <tableColumn id="13" xr3:uid="{76FA8607-4F53-4C35-9003-E3D9B90749B4}" name="ផ្សេងៗ_x000a_Others" dataDxfId="59" totalsRowDxfId="58"/>
    <tableColumn id="14" xr3:uid="{4CC90A11-1209-40F9-8709-940D8774224F}" name="សរុប_x000a_Total" dataDxfId="57" totalsRowDxfId="56" totalsRowCellStyle="Comma"/>
    <tableColumn id="15" xr3:uid="{36379FBB-BA20-488C-A53E-1A9ADF39BE5A}" name="សម្គាល់" dataDxfId="55" totalsRow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767760-9B38-43FD-A096-28E8A0495580}" name="Table35" displayName="Table35" ref="A5:L6" totalsRowShown="0" headerRowDxfId="53" dataDxfId="51" headerRowBorderDxfId="52">
  <autoFilter ref="A5:L6" xr:uid="{29780EAB-98C3-4BAD-BBF0-30CE3377E7D2}"/>
  <tableColumns count="12">
    <tableColumn id="1" xr3:uid="{FB83BDD8-33C8-475D-A516-E40D2C95447F}" name="កាលបរិច្ឆេទ_x000a_Date" dataDxfId="50" totalsRowDxfId="49"/>
    <tableColumn id="2" xr3:uid="{9B2C16EB-242E-44DA-9956-F8D99D7C1E5A}" name="វិក្កយបត្រ_x000a_Invoice" dataDxfId="48" totalsRowDxfId="47"/>
    <tableColumn id="3" xr3:uid="{6465035F-238D-4CF0-9BF2-1727AB42E7D0}" name="អ្នកទិញ_x000a_Purchaser" dataDxfId="46" totalsRowDxfId="45"/>
    <tableColumn id="4" xr3:uid="{FFFFACCF-7BAB-4A20-87A7-4BB504FA8594}" name="អ.ត.ប_x000a_VATTIN" dataDxfId="44" totalsRowDxfId="43"/>
    <tableColumn id="5" xr3:uid="{2DAFAF56-F73A-41A2-A48C-A6EDDB992418}" name="បរិយាយមុខទំនិញ ឬ សេវា_x000a_Description of goods and services" dataDxfId="42" totalsRowDxfId="41"/>
    <tableColumn id="31" xr3:uid="{E87AEADC-7C2C-4033-960D-AC971C927753}" name="បរិមាណ_x000a_Quantity" dataDxfId="40" totalsRowDxfId="39"/>
    <tableColumn id="6" xr3:uid="{BFE74552-651C-40FE-B0CC-3BFAA9498364}" name="ឯកតា_x000a_Unit" dataDxfId="38" totalsRowDxfId="37"/>
    <tableColumn id="7" xr3:uid="{A1ABDC43-134E-4EC3-ADD0-5A14A3CD187B}" name="ទំនិញ_x000a_Goods" dataDxfId="36" totalsRowDxfId="35"/>
    <tableColumn id="8" xr3:uid="{E649133E-29CC-4E36-B41F-3BCE5D3BE73C}" name="សេវា_x000a_Services" dataDxfId="34" totalsRowDxfId="33"/>
    <tableColumn id="9" xr3:uid="{E08D2D9C-F391-4CAD-8F37-4093954C3A3C}" name="ផ្សេងៗ_x000a_Others" dataDxfId="32" totalsRowDxfId="31"/>
    <tableColumn id="14" xr3:uid="{F9A60C82-1657-48C9-9D62-DB12F0D3E6CC}" name="សរុប_x000a_Total" dataDxfId="30" totalsRowDxfId="29" totalsRowCellStyle="Comma"/>
    <tableColumn id="15" xr3:uid="{C5CAAAAA-CE83-42A2-9CEC-9098BE7EF0C3}" name="សម្គាល់" dataDxfId="28" totalsRow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20492-46CC-4C15-8DA7-D962D41DC4D4}" name="Table352" displayName="Table352" ref="A5:L12" totalsRowShown="0" headerRowDxfId="26" dataDxfId="24" headerRowBorderDxfId="25">
  <autoFilter ref="A5:L12" xr:uid="{29780EAB-98C3-4BAD-BBF0-30CE3377E7D2}"/>
  <tableColumns count="12">
    <tableColumn id="3" xr3:uid="{7812BBB8-3BC3-4130-91D1-433812A4305A}" name="ល.រ" dataDxfId="23" totalsRowDxfId="22"/>
    <tableColumn id="4" xr3:uid="{F4401420-A663-460C-A367-F62718836CFC}" name="ឈ្មោះបុគ្គលិក" dataDxfId="21" totalsRowDxfId="20"/>
    <tableColumn id="5" xr3:uid="{57591B1E-AE8C-4276-B7C0-993CA7A8992D}" name="តំណែង" dataDxfId="19" totalsRowDxfId="18"/>
    <tableColumn id="7" xr3:uid="{E23C8623-E81A-4AC1-A95F-95BE182301CF}" name="បៀវត្សដុល្លារ" dataDxfId="17" totalsRowDxfId="16"/>
    <tableColumn id="8" xr3:uid="{FE082656-6BFF-4F29-862E-B1E1094DAE94}" name="បៀវត្សជារៀល" dataDxfId="15" totalsRowDxfId="14"/>
    <tableColumn id="1" xr3:uid="{AEA5D27A-A5D1-4948-A56D-BC9A818B7847}" name="សហព័ទ្ធ" dataDxfId="13" totalsRowDxfId="12"/>
    <tableColumn id="9" xr3:uid="{A57F92AB-D10A-4DC9-85D1-0C63B929FAE3}" name="កូនក្នុងបន្ទុក" dataDxfId="11" totalsRowDxfId="10"/>
    <tableColumn id="10" xr3:uid="{27EFF08D-C914-4A56-9300-5CEBA4E41216}" name="ទឹកប្រាក់កាត់បន្ថយ" dataDxfId="9" totalsRowDxfId="8"/>
    <tableColumn id="6" xr3:uid="{C9B82799-3184-4FC0-A69B-B1DE76C00D81}" name="មូលដ្ឋានគិតពន្ធ" dataDxfId="7" totalsRowDxfId="6"/>
    <tableColumn id="2" xr3:uid="{10D72B75-F110-44DB-91F4-653285469281}" name="អត្រា" dataDxfId="5" totalsRowDxfId="4"/>
    <tableColumn id="14" xr3:uid="{0F7F48D0-F2B8-4485-A1C3-F608F6BD82FB}" name="ពន្ធបៀវត្ស" dataDxfId="3" totalsRowDxfId="2" totalsRowCellStyle="Comma"/>
    <tableColumn id="15" xr3:uid="{7F1F980D-29D2-44F2-856F-49623286972D}" name="ផ្សេងៗ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9D04-9ACC-4407-991C-5DDFA6615DEA}">
  <sheetPr>
    <tabColor rgb="FFFF0000"/>
  </sheetPr>
  <dimension ref="A2:I20"/>
  <sheetViews>
    <sheetView topLeftCell="A2" workbookViewId="0">
      <selection activeCell="K5" sqref="K5"/>
    </sheetView>
  </sheetViews>
  <sheetFormatPr defaultRowHeight="15" x14ac:dyDescent="0.25"/>
  <cols>
    <col min="2" max="2" width="46.85546875" bestFit="1" customWidth="1"/>
    <col min="3" max="3" width="9.140625" customWidth="1"/>
    <col min="4" max="4" width="14.5703125" customWidth="1"/>
    <col min="5" max="5" width="15.7109375" bestFit="1" customWidth="1"/>
    <col min="6" max="6" width="16.42578125" bestFit="1" customWidth="1"/>
    <col min="7" max="7" width="20.5703125" customWidth="1"/>
    <col min="9" max="9" width="23" bestFit="1" customWidth="1"/>
  </cols>
  <sheetData>
    <row r="2" spans="1:9" ht="31.5" x14ac:dyDescent="1">
      <c r="B2" s="27" t="s">
        <v>112</v>
      </c>
    </row>
    <row r="3" spans="1:9" ht="31.5" x14ac:dyDescent="1">
      <c r="B3" s="5" t="s">
        <v>113</v>
      </c>
    </row>
    <row r="4" spans="1:9" ht="31.5" x14ac:dyDescent="1">
      <c r="B4" s="5"/>
      <c r="C4" s="28" t="s">
        <v>114</v>
      </c>
      <c r="D4" s="29">
        <v>769500</v>
      </c>
      <c r="E4" s="29">
        <v>870000</v>
      </c>
    </row>
    <row r="5" spans="1:9" ht="31.5" x14ac:dyDescent="1">
      <c r="B5" s="27" t="s">
        <v>112</v>
      </c>
      <c r="C5" s="28"/>
      <c r="D5" s="29"/>
    </row>
    <row r="6" spans="1:9" ht="31.5" x14ac:dyDescent="1">
      <c r="B6" s="5" t="s">
        <v>113</v>
      </c>
      <c r="C6" s="28"/>
      <c r="D6" s="29"/>
    </row>
    <row r="8" spans="1:9" ht="49.5" customHeight="1" x14ac:dyDescent="0.25">
      <c r="A8" s="18" t="s">
        <v>85</v>
      </c>
      <c r="B8" s="18" t="s">
        <v>86</v>
      </c>
      <c r="C8" s="18" t="s">
        <v>87</v>
      </c>
      <c r="D8" s="19" t="s">
        <v>89</v>
      </c>
      <c r="E8" s="19" t="s">
        <v>90</v>
      </c>
      <c r="F8" s="19" t="s">
        <v>138</v>
      </c>
      <c r="G8" s="19" t="s">
        <v>91</v>
      </c>
    </row>
    <row r="9" spans="1:9" ht="23.25" customHeight="1" x14ac:dyDescent="0.65">
      <c r="A9" s="20">
        <v>1</v>
      </c>
      <c r="B9" s="21" t="s">
        <v>92</v>
      </c>
      <c r="C9" s="20" t="s">
        <v>93</v>
      </c>
      <c r="D9" s="22">
        <f>D4/1.1</f>
        <v>699545.45454545447</v>
      </c>
      <c r="E9" s="23">
        <v>0.01</v>
      </c>
      <c r="F9" s="22">
        <v>76950</v>
      </c>
      <c r="G9" s="22">
        <f>D9*E9</f>
        <v>6995.454545454545</v>
      </c>
    </row>
    <row r="10" spans="1:9" ht="23.25" customHeight="1" x14ac:dyDescent="0.65">
      <c r="A10" s="20">
        <v>2</v>
      </c>
      <c r="B10" s="21" t="s">
        <v>94</v>
      </c>
      <c r="C10" s="20" t="s">
        <v>95</v>
      </c>
      <c r="D10" s="22">
        <f>D9*20%</f>
        <v>139909.09090909091</v>
      </c>
      <c r="E10" s="23">
        <v>0.1</v>
      </c>
      <c r="F10" s="22">
        <v>777195</v>
      </c>
      <c r="G10" s="22">
        <f>D10*E10</f>
        <v>13990.909090909092</v>
      </c>
    </row>
    <row r="11" spans="1:9" ht="23.25" customHeight="1" x14ac:dyDescent="0.65">
      <c r="A11" s="20">
        <v>3</v>
      </c>
      <c r="B11" s="21" t="s">
        <v>96</v>
      </c>
      <c r="C11" s="20" t="s">
        <v>97</v>
      </c>
      <c r="D11" s="30"/>
      <c r="E11" s="23">
        <v>0.3</v>
      </c>
      <c r="F11" s="22">
        <v>0</v>
      </c>
      <c r="G11" s="31"/>
      <c r="H11" s="31"/>
      <c r="I11" t="s">
        <v>115</v>
      </c>
    </row>
    <row r="12" spans="1:9" ht="23.25" customHeight="1" x14ac:dyDescent="0.65">
      <c r="A12" s="20">
        <v>4</v>
      </c>
      <c r="B12" s="21" t="s">
        <v>98</v>
      </c>
      <c r="C12" s="20" t="s">
        <v>99</v>
      </c>
      <c r="D12" s="32"/>
      <c r="E12" s="23">
        <v>0.03</v>
      </c>
      <c r="F12" s="22">
        <v>0</v>
      </c>
      <c r="G12" s="33"/>
      <c r="H12" s="33"/>
      <c r="I12" t="s">
        <v>117</v>
      </c>
    </row>
    <row r="13" spans="1:9" ht="23.25" customHeight="1" x14ac:dyDescent="0.65">
      <c r="A13" s="20">
        <v>5</v>
      </c>
      <c r="B13" s="21" t="s">
        <v>100</v>
      </c>
      <c r="C13" s="20" t="s">
        <v>101</v>
      </c>
      <c r="D13" s="34"/>
      <c r="E13" s="23">
        <v>0.02</v>
      </c>
      <c r="F13" s="22">
        <v>0</v>
      </c>
      <c r="G13" s="34"/>
      <c r="H13" s="34"/>
      <c r="I13" t="s">
        <v>116</v>
      </c>
    </row>
    <row r="14" spans="1:9" ht="23.25" hidden="1" customHeight="1" x14ac:dyDescent="0.65">
      <c r="A14" s="20">
        <v>6</v>
      </c>
      <c r="B14" s="21" t="s">
        <v>102</v>
      </c>
      <c r="C14" s="20" t="s">
        <v>103</v>
      </c>
      <c r="D14" s="22">
        <v>1220100</v>
      </c>
      <c r="E14" s="23">
        <v>0.1</v>
      </c>
      <c r="F14" s="22" t="e">
        <f t="shared" ref="F14" si="0">C14*D14</f>
        <v>#VALUE!</v>
      </c>
      <c r="G14" s="22">
        <v>67000</v>
      </c>
    </row>
    <row r="15" spans="1:9" ht="23.25" customHeight="1" x14ac:dyDescent="0.65">
      <c r="A15" s="20">
        <v>6</v>
      </c>
      <c r="B15" s="21" t="s">
        <v>102</v>
      </c>
      <c r="C15" s="20" t="s">
        <v>103</v>
      </c>
      <c r="D15" s="22">
        <v>0</v>
      </c>
      <c r="E15" s="23">
        <v>0.1</v>
      </c>
      <c r="F15" s="22">
        <v>0</v>
      </c>
      <c r="G15" s="22">
        <v>0</v>
      </c>
    </row>
    <row r="16" spans="1:9" ht="23.25" customHeight="1" x14ac:dyDescent="0.65">
      <c r="A16" s="20">
        <v>7</v>
      </c>
      <c r="B16" s="21" t="s">
        <v>104</v>
      </c>
      <c r="C16" s="20" t="s">
        <v>105</v>
      </c>
      <c r="D16" s="22"/>
      <c r="E16" s="20"/>
      <c r="F16" s="20"/>
      <c r="G16" s="22"/>
    </row>
    <row r="17" spans="1:7" ht="23.25" customHeight="1" x14ac:dyDescent="0.65">
      <c r="A17" s="20">
        <v>8</v>
      </c>
      <c r="B17" s="21" t="s">
        <v>106</v>
      </c>
      <c r="C17" s="20" t="s">
        <v>107</v>
      </c>
      <c r="D17" s="22"/>
      <c r="E17" s="20"/>
      <c r="F17" s="20"/>
      <c r="G17" s="22"/>
    </row>
    <row r="18" spans="1:7" ht="23.25" customHeight="1" x14ac:dyDescent="0.65">
      <c r="A18" s="20"/>
      <c r="B18" s="24" t="s">
        <v>108</v>
      </c>
      <c r="C18" s="20"/>
      <c r="D18" s="20"/>
      <c r="E18" s="20" t="s">
        <v>109</v>
      </c>
      <c r="F18" s="20"/>
      <c r="G18" s="25">
        <f>SUM(G9:G17)</f>
        <v>87986.363636363632</v>
      </c>
    </row>
    <row r="19" spans="1:7" ht="23.25" x14ac:dyDescent="0.65">
      <c r="A19" s="26"/>
      <c r="B19" s="26"/>
      <c r="C19" s="26"/>
      <c r="D19" s="26"/>
      <c r="E19" s="20" t="s">
        <v>110</v>
      </c>
      <c r="F19" s="20"/>
      <c r="G19" s="52">
        <f>G18/G20</f>
        <v>21.602348057049749</v>
      </c>
    </row>
    <row r="20" spans="1:7" ht="23.25" x14ac:dyDescent="0.65">
      <c r="A20" s="26"/>
      <c r="B20" s="26"/>
      <c r="C20" s="26"/>
      <c r="D20" s="26"/>
      <c r="E20" s="20" t="s">
        <v>111</v>
      </c>
      <c r="F20" s="20"/>
      <c r="G20" s="22">
        <v>4073</v>
      </c>
    </row>
  </sheetData>
  <pageMargins left="0.7" right="0.7" top="0.75" bottom="0.75" header="0.3" footer="0.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908E-55E9-440F-B13A-6A964CD1A269}">
  <sheetPr>
    <tabColor rgb="FF00B0F0"/>
  </sheetPr>
  <dimension ref="A1:P25"/>
  <sheetViews>
    <sheetView topLeftCell="A2" zoomScale="85" zoomScaleNormal="85" workbookViewId="0">
      <selection activeCell="H17" sqref="H17"/>
    </sheetView>
  </sheetViews>
  <sheetFormatPr defaultRowHeight="15" x14ac:dyDescent="0.25"/>
  <cols>
    <col min="1" max="1" width="16" customWidth="1"/>
    <col min="2" max="2" width="15.5703125" bestFit="1" customWidth="1"/>
    <col min="3" max="3" width="20.28515625" bestFit="1" customWidth="1"/>
    <col min="4" max="4" width="15" customWidth="1"/>
    <col min="5" max="5" width="20.28515625" customWidth="1"/>
    <col min="6" max="6" width="9.85546875" customWidth="1"/>
    <col min="7" max="7" width="9.5703125" customWidth="1"/>
    <col min="8" max="8" width="14.140625" customWidth="1"/>
    <col min="9" max="9" width="17.140625" bestFit="1" customWidth="1"/>
    <col min="10" max="10" width="15" bestFit="1" customWidth="1"/>
    <col min="11" max="11" width="16.140625" bestFit="1" customWidth="1"/>
    <col min="12" max="12" width="12.28515625" customWidth="1"/>
    <col min="13" max="13" width="13.85546875" bestFit="1" customWidth="1"/>
    <col min="14" max="14" width="12.28515625" customWidth="1"/>
    <col min="15" max="15" width="14.28515625" bestFit="1" customWidth="1"/>
    <col min="16" max="16" width="14" customWidth="1"/>
  </cols>
  <sheetData>
    <row r="1" spans="1:16" ht="42.75" customHeight="1" x14ac:dyDescent="1">
      <c r="A1" s="5"/>
      <c r="B1" s="5"/>
      <c r="C1" s="5"/>
      <c r="D1" s="5"/>
    </row>
    <row r="2" spans="1:16" ht="51.75" customHeight="1" x14ac:dyDescent="1">
      <c r="A2" s="5"/>
      <c r="B2" s="5"/>
      <c r="C2" s="5"/>
      <c r="D2" s="5"/>
    </row>
    <row r="3" spans="1:16" ht="60" customHeight="1" x14ac:dyDescent="0.25"/>
    <row r="4" spans="1:16" ht="20.25" customHeight="1" x14ac:dyDescent="0.25">
      <c r="A4" s="55"/>
      <c r="B4" s="56"/>
      <c r="C4" s="56"/>
      <c r="D4" s="56"/>
      <c r="E4" s="56"/>
      <c r="F4" s="56"/>
      <c r="G4" s="57"/>
      <c r="H4" s="53" t="s">
        <v>33</v>
      </c>
      <c r="I4" s="53"/>
      <c r="J4" s="53"/>
      <c r="K4" s="53"/>
      <c r="L4" s="53"/>
      <c r="M4" s="53"/>
      <c r="N4" s="53"/>
      <c r="O4" s="1"/>
      <c r="P4" s="1"/>
    </row>
    <row r="5" spans="1:16" ht="90.75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15</v>
      </c>
      <c r="G5" s="2" t="s">
        <v>5</v>
      </c>
      <c r="H5" s="2" t="s">
        <v>8</v>
      </c>
      <c r="I5" s="2" t="s">
        <v>7</v>
      </c>
      <c r="J5" s="2" t="s">
        <v>6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14</v>
      </c>
      <c r="P5" s="3" t="s">
        <v>16</v>
      </c>
    </row>
    <row r="6" spans="1:16" x14ac:dyDescent="0.25">
      <c r="A6" s="4" t="s">
        <v>17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32</v>
      </c>
    </row>
    <row r="7" spans="1:16" ht="23.25" x14ac:dyDescent="0.25">
      <c r="A7" s="15">
        <v>45324</v>
      </c>
      <c r="B7" s="16" t="s">
        <v>37</v>
      </c>
      <c r="C7" s="9" t="s">
        <v>36</v>
      </c>
      <c r="D7" s="9"/>
      <c r="E7" s="9" t="s">
        <v>41</v>
      </c>
      <c r="F7" s="9">
        <v>20</v>
      </c>
      <c r="G7" s="9" t="s">
        <v>38</v>
      </c>
      <c r="H7" s="12"/>
      <c r="I7" s="12">
        <v>2600000</v>
      </c>
      <c r="J7" s="12"/>
      <c r="K7" s="12"/>
      <c r="L7" s="12"/>
      <c r="M7" s="12"/>
      <c r="N7" s="12"/>
      <c r="O7" s="13">
        <f>SUM(H7:N7)</f>
        <v>2600000</v>
      </c>
      <c r="P7" s="16"/>
    </row>
    <row r="8" spans="1:16" ht="23.25" x14ac:dyDescent="0.25">
      <c r="A8" s="15">
        <v>45346</v>
      </c>
      <c r="B8" s="16" t="s">
        <v>39</v>
      </c>
      <c r="C8" s="9" t="s">
        <v>36</v>
      </c>
      <c r="D8" s="9"/>
      <c r="E8" s="9" t="s">
        <v>41</v>
      </c>
      <c r="F8" s="9">
        <v>20</v>
      </c>
      <c r="G8" s="9" t="s">
        <v>38</v>
      </c>
      <c r="H8" s="12"/>
      <c r="I8" s="12">
        <v>2600000</v>
      </c>
      <c r="J8" s="12"/>
      <c r="K8" s="12"/>
      <c r="L8" s="12"/>
      <c r="M8" s="12"/>
      <c r="N8" s="12"/>
      <c r="O8" s="13">
        <f t="shared" ref="O8:O15" si="0">SUM(H8:N8)</f>
        <v>2600000</v>
      </c>
      <c r="P8" s="16"/>
    </row>
    <row r="9" spans="1:16" ht="23.25" x14ac:dyDescent="0.25">
      <c r="A9" s="15">
        <v>45349</v>
      </c>
      <c r="B9" s="16" t="s">
        <v>40</v>
      </c>
      <c r="C9" s="9" t="s">
        <v>36</v>
      </c>
      <c r="D9" s="9"/>
      <c r="E9" s="9" t="s">
        <v>41</v>
      </c>
      <c r="F9" s="9">
        <v>20</v>
      </c>
      <c r="G9" s="9" t="s">
        <v>38</v>
      </c>
      <c r="H9" s="12"/>
      <c r="I9" s="12">
        <v>2600000</v>
      </c>
      <c r="J9" s="12"/>
      <c r="K9" s="12"/>
      <c r="L9" s="12"/>
      <c r="M9" s="12"/>
      <c r="N9" s="12"/>
      <c r="O9" s="13">
        <f t="shared" si="0"/>
        <v>2600000</v>
      </c>
      <c r="P9" s="16"/>
    </row>
    <row r="10" spans="1:16" ht="23.25" x14ac:dyDescent="0.25">
      <c r="A10" s="15">
        <v>45329</v>
      </c>
      <c r="B10" s="9" t="s">
        <v>75</v>
      </c>
      <c r="C10" s="9" t="s">
        <v>43</v>
      </c>
      <c r="D10" s="9"/>
      <c r="E10" s="9" t="s">
        <v>44</v>
      </c>
      <c r="F10" s="9">
        <v>10</v>
      </c>
      <c r="G10" s="9" t="s">
        <v>38</v>
      </c>
      <c r="H10" s="12"/>
      <c r="I10" s="12">
        <v>350000</v>
      </c>
      <c r="J10" s="12"/>
      <c r="K10" s="12"/>
      <c r="L10" s="12"/>
      <c r="M10" s="12"/>
      <c r="N10" s="12"/>
      <c r="O10" s="13">
        <f t="shared" si="0"/>
        <v>350000</v>
      </c>
      <c r="P10" s="16" t="s">
        <v>42</v>
      </c>
    </row>
    <row r="11" spans="1:16" ht="23.25" x14ac:dyDescent="0.25">
      <c r="A11" s="15">
        <v>45329</v>
      </c>
      <c r="B11" s="9" t="s">
        <v>75</v>
      </c>
      <c r="C11" s="9" t="s">
        <v>43</v>
      </c>
      <c r="D11" s="9"/>
      <c r="E11" s="9" t="s">
        <v>45</v>
      </c>
      <c r="F11" s="9">
        <v>1</v>
      </c>
      <c r="G11" s="9" t="s">
        <v>46</v>
      </c>
      <c r="H11" s="12">
        <v>1674700</v>
      </c>
      <c r="I11" s="12"/>
      <c r="J11" s="12"/>
      <c r="K11" s="12"/>
      <c r="L11" s="12"/>
      <c r="M11" s="12"/>
      <c r="N11" s="12"/>
      <c r="O11" s="13">
        <f t="shared" si="0"/>
        <v>1674700</v>
      </c>
      <c r="P11" s="16"/>
    </row>
    <row r="12" spans="1:16" ht="23.25" x14ac:dyDescent="0.25">
      <c r="A12" s="15">
        <v>45342</v>
      </c>
      <c r="B12" s="9" t="s">
        <v>75</v>
      </c>
      <c r="C12" s="9" t="s">
        <v>47</v>
      </c>
      <c r="D12" s="9"/>
      <c r="E12" s="9" t="s">
        <v>49</v>
      </c>
      <c r="F12" s="9">
        <v>30</v>
      </c>
      <c r="G12" s="9" t="s">
        <v>48</v>
      </c>
      <c r="H12" s="12"/>
      <c r="I12" s="12">
        <v>1891155</v>
      </c>
      <c r="J12" s="12"/>
      <c r="K12" s="12"/>
      <c r="L12" s="12"/>
      <c r="M12" s="12"/>
      <c r="N12" s="12"/>
      <c r="O12" s="13">
        <f>SUM(H12:N12)</f>
        <v>1891155</v>
      </c>
      <c r="P12" s="16"/>
    </row>
    <row r="13" spans="1:16" ht="23.25" x14ac:dyDescent="0.25">
      <c r="A13" s="15">
        <v>45342</v>
      </c>
      <c r="B13" s="9" t="s">
        <v>75</v>
      </c>
      <c r="C13" s="9" t="s">
        <v>47</v>
      </c>
      <c r="D13" s="9"/>
      <c r="E13" s="9" t="s">
        <v>50</v>
      </c>
      <c r="F13" s="9">
        <v>50</v>
      </c>
      <c r="G13" s="9"/>
      <c r="H13" s="12"/>
      <c r="I13" s="12">
        <v>180000</v>
      </c>
      <c r="J13" s="12"/>
      <c r="K13" s="12"/>
      <c r="L13" s="12"/>
      <c r="M13" s="12"/>
      <c r="N13" s="12"/>
      <c r="O13" s="13">
        <f t="shared" si="0"/>
        <v>180000</v>
      </c>
      <c r="P13" s="16"/>
    </row>
    <row r="14" spans="1:16" ht="23.25" x14ac:dyDescent="0.25">
      <c r="A14" s="15">
        <v>45323</v>
      </c>
      <c r="B14" s="9" t="s">
        <v>75</v>
      </c>
      <c r="C14" s="10" t="s">
        <v>70</v>
      </c>
      <c r="D14" s="10"/>
      <c r="E14" s="10" t="s">
        <v>71</v>
      </c>
      <c r="F14" s="10"/>
      <c r="G14" s="10"/>
      <c r="H14" s="14"/>
      <c r="I14" s="14"/>
      <c r="J14" s="14"/>
      <c r="K14" s="14"/>
      <c r="L14" s="14"/>
      <c r="M14" s="14">
        <v>1220100</v>
      </c>
      <c r="N14" s="14"/>
      <c r="O14" s="13">
        <f t="shared" ref="O14" si="1">SUM(H14:N14)</f>
        <v>1220100</v>
      </c>
      <c r="P14" s="17"/>
    </row>
    <row r="15" spans="1:16" ht="23.25" x14ac:dyDescent="0.25">
      <c r="A15" s="15">
        <v>45340</v>
      </c>
      <c r="B15" s="17" t="s">
        <v>51</v>
      </c>
      <c r="C15" s="10" t="s">
        <v>53</v>
      </c>
      <c r="D15" s="10"/>
      <c r="E15" s="10" t="s">
        <v>52</v>
      </c>
      <c r="F15" s="10">
        <v>30</v>
      </c>
      <c r="G15" s="10" t="s">
        <v>28</v>
      </c>
      <c r="H15" s="14"/>
      <c r="I15" s="14"/>
      <c r="J15" s="14"/>
      <c r="K15" s="14"/>
      <c r="L15" s="14">
        <v>129000</v>
      </c>
      <c r="M15" s="14"/>
      <c r="N15" s="14"/>
      <c r="O15" s="13">
        <f t="shared" si="0"/>
        <v>129000</v>
      </c>
      <c r="P15" s="17"/>
    </row>
    <row r="16" spans="1:16" ht="23.25" x14ac:dyDescent="0.25">
      <c r="A16" s="15">
        <v>45333</v>
      </c>
      <c r="B16" s="17" t="s">
        <v>54</v>
      </c>
      <c r="C16" s="10" t="s">
        <v>55</v>
      </c>
      <c r="D16" s="10"/>
      <c r="E16" s="10" t="s">
        <v>56</v>
      </c>
      <c r="F16" s="10">
        <v>30</v>
      </c>
      <c r="G16" s="10" t="s">
        <v>28</v>
      </c>
      <c r="H16" s="14"/>
      <c r="I16" s="14"/>
      <c r="J16" s="14"/>
      <c r="K16" s="14"/>
      <c r="L16" s="14">
        <v>117000</v>
      </c>
      <c r="M16" s="14"/>
      <c r="N16" s="14"/>
      <c r="O16" s="13">
        <f t="shared" ref="O16:O19" si="2">SUM(H16:N16)</f>
        <v>117000</v>
      </c>
      <c r="P16" s="17"/>
    </row>
    <row r="17" spans="1:16" ht="23.25" x14ac:dyDescent="0.25">
      <c r="A17" s="15">
        <v>45351</v>
      </c>
      <c r="B17" s="9" t="s">
        <v>75</v>
      </c>
      <c r="C17" s="10" t="s">
        <v>68</v>
      </c>
      <c r="D17" s="10"/>
      <c r="E17" s="10" t="s">
        <v>57</v>
      </c>
      <c r="F17" s="10"/>
      <c r="G17" s="10"/>
      <c r="H17" s="14"/>
      <c r="I17" s="14"/>
      <c r="J17" s="14"/>
      <c r="K17" s="14">
        <v>3863650</v>
      </c>
      <c r="L17" s="14"/>
      <c r="M17" s="14"/>
      <c r="N17" s="14"/>
      <c r="O17" s="13">
        <f>SUM(H17:N17)</f>
        <v>3863650</v>
      </c>
      <c r="P17" s="17"/>
    </row>
    <row r="18" spans="1:16" ht="23.25" x14ac:dyDescent="0.25">
      <c r="A18" s="15">
        <v>45324</v>
      </c>
      <c r="B18" s="17" t="s">
        <v>58</v>
      </c>
      <c r="C18" s="10" t="s">
        <v>59</v>
      </c>
      <c r="D18" s="10"/>
      <c r="E18" s="10" t="s">
        <v>69</v>
      </c>
      <c r="F18" s="10"/>
      <c r="G18" s="10"/>
      <c r="H18" s="14"/>
      <c r="I18" s="14"/>
      <c r="J18" s="14"/>
      <c r="K18" s="14"/>
      <c r="L18" s="14">
        <v>547500</v>
      </c>
      <c r="M18" s="14"/>
      <c r="N18" s="14"/>
      <c r="O18" s="13">
        <f t="shared" ref="O18" si="3">SUM(H18:N18)</f>
        <v>547500</v>
      </c>
      <c r="P18" s="17"/>
    </row>
    <row r="19" spans="1:16" ht="23.25" x14ac:dyDescent="0.25">
      <c r="A19" s="15">
        <v>45345</v>
      </c>
      <c r="B19" s="17" t="s">
        <v>60</v>
      </c>
      <c r="C19" s="10" t="s">
        <v>61</v>
      </c>
      <c r="D19" s="10"/>
      <c r="E19" s="10" t="s">
        <v>62</v>
      </c>
      <c r="F19" s="10">
        <v>30</v>
      </c>
      <c r="G19" s="10" t="s">
        <v>63</v>
      </c>
      <c r="H19" s="14">
        <v>1037085</v>
      </c>
      <c r="I19" s="14"/>
      <c r="J19" s="14"/>
      <c r="K19" s="14"/>
      <c r="L19" s="14"/>
      <c r="M19" s="14"/>
      <c r="N19" s="14"/>
      <c r="O19" s="13">
        <f t="shared" si="2"/>
        <v>1037085</v>
      </c>
      <c r="P19" s="17"/>
    </row>
    <row r="20" spans="1:16" ht="23.25" x14ac:dyDescent="0.25">
      <c r="A20" s="15">
        <v>45326</v>
      </c>
      <c r="B20" s="17" t="s">
        <v>64</v>
      </c>
      <c r="C20" s="10" t="s">
        <v>65</v>
      </c>
      <c r="D20" s="10"/>
      <c r="E20" s="10" t="s">
        <v>66</v>
      </c>
      <c r="F20" s="10">
        <v>150</v>
      </c>
      <c r="G20" s="10" t="s">
        <v>67</v>
      </c>
      <c r="H20" s="14"/>
      <c r="I20" s="14">
        <v>435000</v>
      </c>
      <c r="J20" s="14"/>
      <c r="K20" s="14"/>
      <c r="L20" s="14"/>
      <c r="M20" s="14"/>
      <c r="N20" s="14"/>
      <c r="O20" s="13">
        <f>SUM(H20:N20)</f>
        <v>435000</v>
      </c>
      <c r="P20" s="17"/>
    </row>
    <row r="21" spans="1:16" ht="31.5" x14ac:dyDescent="1">
      <c r="A21" s="54" t="s">
        <v>13</v>
      </c>
      <c r="B21" s="54"/>
      <c r="C21" s="54"/>
      <c r="D21" s="54"/>
      <c r="E21" s="54"/>
      <c r="F21" s="6"/>
      <c r="G21" s="6"/>
      <c r="H21" s="11">
        <f t="shared" ref="H21:O21" si="4">SUM(H7:H20)</f>
        <v>2711785</v>
      </c>
      <c r="I21" s="11">
        <f t="shared" si="4"/>
        <v>10656155</v>
      </c>
      <c r="J21" s="11">
        <f t="shared" si="4"/>
        <v>0</v>
      </c>
      <c r="K21" s="11">
        <f t="shared" si="4"/>
        <v>3863650</v>
      </c>
      <c r="L21" s="11">
        <f t="shared" si="4"/>
        <v>793500</v>
      </c>
      <c r="M21" s="11">
        <f t="shared" si="4"/>
        <v>1220100</v>
      </c>
      <c r="N21" s="11">
        <f t="shared" si="4"/>
        <v>0</v>
      </c>
      <c r="O21" s="11">
        <f t="shared" si="4"/>
        <v>19245190</v>
      </c>
      <c r="P21" s="8"/>
    </row>
    <row r="23" spans="1:16" x14ac:dyDescent="0.25">
      <c r="G23" s="7"/>
    </row>
    <row r="24" spans="1:16" ht="19.5" x14ac:dyDescent="0.55000000000000004">
      <c r="K24" s="50"/>
      <c r="L24" s="51"/>
      <c r="M24" s="51"/>
    </row>
    <row r="25" spans="1:16" x14ac:dyDescent="0.25">
      <c r="L25" s="51"/>
      <c r="M25" s="51"/>
    </row>
  </sheetData>
  <mergeCells count="3">
    <mergeCell ref="H4:N4"/>
    <mergeCell ref="A21:E21"/>
    <mergeCell ref="A4:G4"/>
  </mergeCells>
  <pageMargins left="0" right="0" top="0.75" bottom="0.75" header="0.3" footer="0.3"/>
  <pageSetup paperSize="9" scale="6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AA31-D402-4275-820B-B734ECFD554A}">
  <sheetPr>
    <tabColor theme="6"/>
  </sheetPr>
  <dimension ref="A1:L32"/>
  <sheetViews>
    <sheetView tabSelected="1" topLeftCell="A5" zoomScale="70" zoomScaleNormal="70" workbookViewId="0">
      <selection activeCell="H31" sqref="H31"/>
    </sheetView>
  </sheetViews>
  <sheetFormatPr defaultRowHeight="15" x14ac:dyDescent="0.25"/>
  <cols>
    <col min="1" max="1" width="16" customWidth="1"/>
    <col min="2" max="2" width="24.85546875" customWidth="1"/>
    <col min="3" max="3" width="31.85546875" customWidth="1"/>
    <col min="4" max="4" width="13.140625" customWidth="1"/>
    <col min="5" max="5" width="41.5703125" customWidth="1"/>
    <col min="6" max="6" width="10.85546875" customWidth="1"/>
    <col min="7" max="7" width="9.5703125" customWidth="1"/>
    <col min="8" max="11" width="18.85546875" customWidth="1"/>
    <col min="12" max="12" width="14" customWidth="1"/>
  </cols>
  <sheetData>
    <row r="1" spans="1:12" ht="42.75" customHeight="1" x14ac:dyDescent="1">
      <c r="A1" s="5"/>
      <c r="B1" s="5"/>
      <c r="C1" s="5"/>
      <c r="D1" s="5"/>
    </row>
    <row r="2" spans="1:12" ht="51.75" customHeight="1" x14ac:dyDescent="1">
      <c r="A2" s="5"/>
      <c r="B2" s="5"/>
      <c r="C2" s="5"/>
      <c r="D2" s="5"/>
    </row>
    <row r="3" spans="1:12" ht="60" customHeight="1" x14ac:dyDescent="0.25"/>
    <row r="4" spans="1:12" ht="20.25" customHeight="1" x14ac:dyDescent="0.25">
      <c r="A4" s="55"/>
      <c r="B4" s="56"/>
      <c r="C4" s="56"/>
      <c r="D4" s="56"/>
      <c r="E4" s="56"/>
      <c r="F4" s="56"/>
      <c r="G4" s="57"/>
      <c r="H4" s="58" t="s">
        <v>33</v>
      </c>
      <c r="I4" s="59"/>
      <c r="J4" s="59"/>
      <c r="K4" s="60"/>
      <c r="L4" s="1"/>
    </row>
    <row r="5" spans="1:12" ht="90.75" customHeight="1" x14ac:dyDescent="0.25">
      <c r="A5" s="2" t="s">
        <v>0</v>
      </c>
      <c r="B5" s="2" t="s">
        <v>1</v>
      </c>
      <c r="C5" s="2" t="s">
        <v>34</v>
      </c>
      <c r="D5" s="2" t="s">
        <v>3</v>
      </c>
      <c r="E5" s="2" t="s">
        <v>74</v>
      </c>
      <c r="F5" s="2" t="s">
        <v>15</v>
      </c>
      <c r="G5" s="2" t="s">
        <v>5</v>
      </c>
      <c r="H5" s="2" t="s">
        <v>35</v>
      </c>
      <c r="I5" s="2" t="s">
        <v>6</v>
      </c>
      <c r="J5" s="2" t="s">
        <v>12</v>
      </c>
      <c r="K5" s="2" t="s">
        <v>14</v>
      </c>
      <c r="L5" s="3" t="s">
        <v>16</v>
      </c>
    </row>
    <row r="6" spans="1:12" x14ac:dyDescent="0.25">
      <c r="A6" s="4" t="s">
        <v>17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31</v>
      </c>
      <c r="L6" s="4" t="s">
        <v>32</v>
      </c>
    </row>
    <row r="7" spans="1:12" ht="23.25" x14ac:dyDescent="0.25">
      <c r="A7" s="15">
        <v>45326</v>
      </c>
      <c r="B7" s="16" t="s">
        <v>72</v>
      </c>
      <c r="C7" s="9" t="s">
        <v>73</v>
      </c>
      <c r="D7" s="9" t="s">
        <v>75</v>
      </c>
      <c r="E7" s="9" t="s">
        <v>78</v>
      </c>
      <c r="F7" s="9">
        <v>50</v>
      </c>
      <c r="G7" s="9" t="s">
        <v>67</v>
      </c>
      <c r="H7" s="12">
        <v>250000</v>
      </c>
      <c r="I7" s="12"/>
      <c r="J7" s="12"/>
      <c r="K7" s="13">
        <f>SUM(H7:J7)</f>
        <v>250000</v>
      </c>
      <c r="L7" s="9"/>
    </row>
    <row r="8" spans="1:12" ht="23.25" x14ac:dyDescent="0.25">
      <c r="A8" s="15">
        <v>45326</v>
      </c>
      <c r="B8" s="16" t="s">
        <v>76</v>
      </c>
      <c r="C8" s="9" t="s">
        <v>77</v>
      </c>
      <c r="D8" s="9" t="s">
        <v>75</v>
      </c>
      <c r="E8" s="9" t="s">
        <v>78</v>
      </c>
      <c r="F8" s="9">
        <v>100</v>
      </c>
      <c r="G8" s="9" t="s">
        <v>67</v>
      </c>
      <c r="H8" s="12">
        <v>125000</v>
      </c>
      <c r="I8" s="12"/>
      <c r="J8" s="12"/>
      <c r="K8" s="13">
        <f>SUM(H8:J8)</f>
        <v>125000</v>
      </c>
      <c r="L8" s="9"/>
    </row>
    <row r="9" spans="1:12" ht="23.25" x14ac:dyDescent="0.25">
      <c r="A9" s="15">
        <v>45326</v>
      </c>
      <c r="B9" s="16" t="s">
        <v>79</v>
      </c>
      <c r="C9" s="9" t="s">
        <v>80</v>
      </c>
      <c r="D9" s="9" t="s">
        <v>75</v>
      </c>
      <c r="E9" s="9" t="s">
        <v>78</v>
      </c>
      <c r="F9" s="9">
        <v>100</v>
      </c>
      <c r="G9" s="9" t="s">
        <v>67</v>
      </c>
      <c r="H9" s="12">
        <v>225000</v>
      </c>
      <c r="I9" s="12"/>
      <c r="J9" s="12"/>
      <c r="K9" s="13">
        <f t="shared" ref="K9:K22" si="0">SUM(H9:J9)</f>
        <v>225000</v>
      </c>
      <c r="L9" s="9"/>
    </row>
    <row r="10" spans="1:12" ht="23.25" x14ac:dyDescent="0.25">
      <c r="A10" s="15">
        <v>45327</v>
      </c>
      <c r="B10" s="16" t="s">
        <v>81</v>
      </c>
      <c r="C10" s="9" t="s">
        <v>82</v>
      </c>
      <c r="D10" s="9" t="s">
        <v>75</v>
      </c>
      <c r="E10" s="9" t="s">
        <v>78</v>
      </c>
      <c r="F10" s="9">
        <v>150</v>
      </c>
      <c r="G10" s="9" t="s">
        <v>67</v>
      </c>
      <c r="H10" s="12">
        <v>45000</v>
      </c>
      <c r="I10" s="12"/>
      <c r="J10" s="12"/>
      <c r="K10" s="13">
        <f t="shared" si="0"/>
        <v>45000</v>
      </c>
      <c r="L10" s="9"/>
    </row>
    <row r="11" spans="1:12" ht="23.25" x14ac:dyDescent="0.25">
      <c r="A11" s="15">
        <v>45327</v>
      </c>
      <c r="B11" s="16" t="s">
        <v>83</v>
      </c>
      <c r="C11" s="9" t="s">
        <v>84</v>
      </c>
      <c r="D11" s="9" t="s">
        <v>75</v>
      </c>
      <c r="E11" s="9" t="s">
        <v>78</v>
      </c>
      <c r="F11" s="9">
        <v>100</v>
      </c>
      <c r="G11" s="9" t="s">
        <v>67</v>
      </c>
      <c r="H11" s="12">
        <v>225000</v>
      </c>
      <c r="I11" s="12"/>
      <c r="J11" s="12"/>
      <c r="K11" s="13">
        <f t="shared" si="0"/>
        <v>225000</v>
      </c>
      <c r="L11" s="9"/>
    </row>
    <row r="12" spans="1:12" ht="23.25" x14ac:dyDescent="0.25">
      <c r="A12" s="15"/>
      <c r="B12" s="16"/>
      <c r="C12" s="9"/>
      <c r="D12" s="9"/>
      <c r="E12" s="9"/>
      <c r="F12" s="9"/>
      <c r="G12" s="9"/>
      <c r="H12" s="12"/>
      <c r="I12" s="12"/>
      <c r="J12" s="12"/>
      <c r="K12" s="13"/>
      <c r="L12" s="9"/>
    </row>
    <row r="13" spans="1:12" ht="23.25" x14ac:dyDescent="0.25">
      <c r="A13" s="15"/>
      <c r="B13" s="16"/>
      <c r="C13" s="9"/>
      <c r="D13" s="9"/>
      <c r="E13" s="9"/>
      <c r="F13" s="9"/>
      <c r="G13" s="9"/>
      <c r="H13" s="12"/>
      <c r="I13" s="12"/>
      <c r="J13" s="12"/>
      <c r="K13" s="13"/>
      <c r="L13" s="9"/>
    </row>
    <row r="14" spans="1:12" ht="23.25" x14ac:dyDescent="0.25">
      <c r="A14" s="15"/>
      <c r="B14" s="17"/>
      <c r="C14" s="10"/>
      <c r="D14" s="9"/>
      <c r="E14" s="9"/>
      <c r="F14" s="10"/>
      <c r="G14" s="9"/>
      <c r="H14" s="12"/>
      <c r="I14" s="14"/>
      <c r="J14" s="14"/>
      <c r="K14" s="13"/>
      <c r="L14" s="10"/>
    </row>
    <row r="15" spans="1:12" ht="23.25" x14ac:dyDescent="0.25">
      <c r="A15" s="15"/>
      <c r="B15" s="16"/>
      <c r="C15" s="9"/>
      <c r="D15" s="9"/>
      <c r="E15" s="9"/>
      <c r="F15" s="9"/>
      <c r="G15" s="9"/>
      <c r="H15" s="12"/>
      <c r="I15" s="12"/>
      <c r="J15" s="12"/>
      <c r="K15" s="13"/>
      <c r="L15" s="9"/>
    </row>
    <row r="16" spans="1:12" ht="23.25" x14ac:dyDescent="0.25">
      <c r="A16" s="15"/>
      <c r="B16" s="17"/>
      <c r="C16" s="10"/>
      <c r="D16" s="9"/>
      <c r="E16" s="9"/>
      <c r="F16" s="10"/>
      <c r="G16" s="9"/>
      <c r="H16" s="14"/>
      <c r="I16" s="14"/>
      <c r="J16" s="14"/>
      <c r="K16" s="13"/>
      <c r="L16" s="10"/>
    </row>
    <row r="17" spans="1:12" ht="23.25" x14ac:dyDescent="0.25">
      <c r="A17" s="15"/>
      <c r="B17" s="16"/>
      <c r="C17" s="9"/>
      <c r="D17" s="9"/>
      <c r="E17" s="9"/>
      <c r="F17" s="9"/>
      <c r="G17" s="9"/>
      <c r="H17" s="12"/>
      <c r="I17" s="12"/>
      <c r="J17" s="12"/>
      <c r="K17" s="13"/>
      <c r="L17" s="9"/>
    </row>
    <row r="18" spans="1:12" ht="23.25" x14ac:dyDescent="0.25">
      <c r="A18" s="15"/>
      <c r="B18" s="16"/>
      <c r="C18" s="10"/>
      <c r="D18" s="9"/>
      <c r="E18" s="9"/>
      <c r="F18" s="10"/>
      <c r="G18" s="9"/>
      <c r="H18" s="12"/>
      <c r="I18" s="14"/>
      <c r="J18" s="14"/>
      <c r="K18" s="13"/>
      <c r="L18" s="10"/>
    </row>
    <row r="19" spans="1:12" ht="23.25" x14ac:dyDescent="0.25">
      <c r="A19" s="15"/>
      <c r="B19" s="16"/>
      <c r="C19" s="9"/>
      <c r="D19" s="9"/>
      <c r="E19" s="9"/>
      <c r="F19" s="9"/>
      <c r="G19" s="9"/>
      <c r="H19" s="12"/>
      <c r="I19" s="12"/>
      <c r="J19" s="12"/>
      <c r="K19" s="13"/>
      <c r="L19" s="9"/>
    </row>
    <row r="20" spans="1:12" ht="23.25" x14ac:dyDescent="0.25">
      <c r="A20" s="15"/>
      <c r="B20" s="17"/>
      <c r="C20" s="10"/>
      <c r="D20" s="9"/>
      <c r="E20" s="9"/>
      <c r="F20" s="10"/>
      <c r="G20" s="9"/>
      <c r="H20" s="12"/>
      <c r="I20" s="14"/>
      <c r="J20" s="14"/>
      <c r="K20" s="13"/>
      <c r="L20" s="10"/>
    </row>
    <row r="21" spans="1:12" ht="23.25" x14ac:dyDescent="0.25">
      <c r="A21" s="15"/>
      <c r="B21" s="16"/>
      <c r="C21" s="9"/>
      <c r="D21" s="9"/>
      <c r="E21" s="9"/>
      <c r="F21" s="9"/>
      <c r="G21" s="9"/>
      <c r="H21" s="12"/>
      <c r="I21" s="12"/>
      <c r="J21" s="12"/>
      <c r="K21" s="13"/>
      <c r="L21" s="9"/>
    </row>
    <row r="22" spans="1:12" ht="23.25" x14ac:dyDescent="0.25">
      <c r="A22" s="15"/>
      <c r="B22" s="17"/>
      <c r="C22" s="10"/>
      <c r="D22" s="9"/>
      <c r="E22" s="9"/>
      <c r="F22" s="10"/>
      <c r="G22" s="9"/>
      <c r="H22" s="12"/>
      <c r="I22" s="14"/>
      <c r="J22" s="14"/>
      <c r="K22" s="13"/>
      <c r="L22" s="10"/>
    </row>
    <row r="23" spans="1:12" ht="23.25" x14ac:dyDescent="0.25">
      <c r="A23" s="15"/>
      <c r="B23" s="16"/>
      <c r="C23" s="9"/>
      <c r="D23" s="9"/>
      <c r="E23" s="9"/>
      <c r="F23" s="9"/>
      <c r="G23" s="9"/>
      <c r="H23" s="12"/>
      <c r="I23" s="12"/>
      <c r="J23" s="12"/>
      <c r="K23" s="13"/>
      <c r="L23" s="9"/>
    </row>
    <row r="24" spans="1:12" ht="23.25" x14ac:dyDescent="0.25">
      <c r="A24" s="15"/>
      <c r="B24" s="17"/>
      <c r="C24" s="10"/>
      <c r="D24" s="9"/>
      <c r="E24" s="9"/>
      <c r="F24" s="10"/>
      <c r="G24" s="9"/>
      <c r="H24" s="12"/>
      <c r="I24" s="14"/>
      <c r="J24" s="14"/>
      <c r="K24" s="13"/>
      <c r="L24" s="10"/>
    </row>
    <row r="25" spans="1:12" ht="23.25" x14ac:dyDescent="0.25">
      <c r="A25" s="15"/>
      <c r="B25" s="16"/>
      <c r="C25" s="9"/>
      <c r="D25" s="9"/>
      <c r="E25" s="9"/>
      <c r="F25" s="9"/>
      <c r="G25" s="9"/>
      <c r="H25" s="12"/>
      <c r="I25" s="12"/>
      <c r="J25" s="12"/>
      <c r="K25" s="13"/>
      <c r="L25" s="9"/>
    </row>
    <row r="26" spans="1:12" ht="23.25" x14ac:dyDescent="0.25">
      <c r="A26" s="15"/>
      <c r="B26" s="17"/>
      <c r="C26" s="10"/>
      <c r="D26" s="9"/>
      <c r="E26" s="9"/>
      <c r="F26" s="10"/>
      <c r="G26" s="9"/>
      <c r="H26" s="14"/>
      <c r="I26" s="14"/>
      <c r="J26" s="14"/>
      <c r="K26" s="13"/>
      <c r="L26" s="10"/>
    </row>
    <row r="27" spans="1:12" ht="23.25" x14ac:dyDescent="0.25">
      <c r="A27" s="15"/>
      <c r="B27" s="17"/>
      <c r="C27" s="10"/>
      <c r="D27" s="9"/>
      <c r="E27" s="9"/>
      <c r="F27" s="10"/>
      <c r="G27" s="9"/>
      <c r="H27" s="14"/>
      <c r="I27" s="14"/>
      <c r="J27" s="14"/>
      <c r="K27" s="13"/>
      <c r="L27" s="10"/>
    </row>
    <row r="28" spans="1:12" ht="23.25" x14ac:dyDescent="0.25">
      <c r="A28" s="15"/>
      <c r="B28" s="16"/>
      <c r="C28" s="9"/>
      <c r="D28" s="9"/>
      <c r="E28" s="9"/>
      <c r="F28" s="9"/>
      <c r="G28" s="9"/>
      <c r="H28" s="12"/>
      <c r="I28" s="12"/>
      <c r="J28" s="12"/>
      <c r="K28" s="13"/>
      <c r="L28" s="9"/>
    </row>
    <row r="29" spans="1:12" ht="23.25" x14ac:dyDescent="0.25">
      <c r="A29" s="15"/>
      <c r="B29" s="17"/>
      <c r="C29" s="10"/>
      <c r="D29" s="9"/>
      <c r="E29" s="9"/>
      <c r="F29" s="10"/>
      <c r="G29" s="9"/>
      <c r="H29" s="14"/>
      <c r="I29" s="14"/>
      <c r="J29" s="14"/>
      <c r="K29" s="13"/>
      <c r="L29" s="10"/>
    </row>
    <row r="30" spans="1:12" ht="31.5" x14ac:dyDescent="1">
      <c r="A30" s="54" t="s">
        <v>13</v>
      </c>
      <c r="B30" s="54"/>
      <c r="C30" s="54"/>
      <c r="D30" s="54"/>
      <c r="E30" s="54"/>
      <c r="F30" s="6"/>
      <c r="G30" s="6"/>
      <c r="H30" s="11">
        <f>SUM(H7:H29)</f>
        <v>870000</v>
      </c>
      <c r="I30" s="11">
        <f>SUM(I7:I29)</f>
        <v>0</v>
      </c>
      <c r="J30" s="11">
        <f>SUM(J7:J29)</f>
        <v>0</v>
      </c>
      <c r="K30" s="11">
        <f>SUM(K7:K29)</f>
        <v>870000</v>
      </c>
      <c r="L30" s="8"/>
    </row>
    <row r="32" spans="1:12" x14ac:dyDescent="0.25">
      <c r="G32" s="7"/>
    </row>
  </sheetData>
  <mergeCells count="3">
    <mergeCell ref="A4:G4"/>
    <mergeCell ref="A30:E30"/>
    <mergeCell ref="H4:K4"/>
  </mergeCells>
  <pageMargins left="0.1" right="0.1" top="0.75" bottom="0.75" header="0.3" footer="0.3"/>
  <pageSetup paperSize="9" scale="55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E13E-D1A7-4406-8F5E-065C8E94B704}">
  <sheetPr>
    <tabColor theme="8" tint="0.39997558519241921"/>
  </sheetPr>
  <dimension ref="A1:L13"/>
  <sheetViews>
    <sheetView workbookViewId="0">
      <selection activeCell="H6" sqref="H6"/>
    </sheetView>
  </sheetViews>
  <sheetFormatPr defaultRowHeight="15" x14ac:dyDescent="0.25"/>
  <cols>
    <col min="1" max="1" width="11.42578125" customWidth="1"/>
    <col min="2" max="2" width="18.28515625" bestFit="1" customWidth="1"/>
    <col min="3" max="3" width="24.140625" customWidth="1"/>
    <col min="4" max="5" width="18.85546875" customWidth="1"/>
    <col min="6" max="6" width="20" customWidth="1"/>
    <col min="7" max="7" width="21.7109375" customWidth="1"/>
    <col min="8" max="8" width="24.140625" bestFit="1" customWidth="1"/>
    <col min="9" max="10" width="18.85546875" customWidth="1"/>
    <col min="11" max="11" width="24.140625" bestFit="1" customWidth="1"/>
    <col min="12" max="12" width="14" customWidth="1"/>
  </cols>
  <sheetData>
    <row r="1" spans="1:12" ht="42.75" customHeight="1" x14ac:dyDescent="1">
      <c r="A1" s="5"/>
      <c r="B1" s="5"/>
    </row>
    <row r="2" spans="1:12" ht="51.75" customHeight="1" x14ac:dyDescent="1">
      <c r="A2" s="5"/>
      <c r="B2" s="5"/>
    </row>
    <row r="3" spans="1:12" ht="60" customHeight="1" x14ac:dyDescent="0.25"/>
    <row r="4" spans="1:12" ht="20.25" customHeight="1" x14ac:dyDescent="0.25">
      <c r="A4" s="56"/>
      <c r="B4" s="56"/>
      <c r="C4" s="56"/>
      <c r="D4" s="58" t="s">
        <v>120</v>
      </c>
      <c r="E4" s="59"/>
      <c r="F4" s="59"/>
      <c r="G4" s="59"/>
      <c r="H4" s="59"/>
      <c r="I4" s="60"/>
      <c r="J4" s="40"/>
      <c r="K4" s="39"/>
      <c r="L4" s="1"/>
    </row>
    <row r="5" spans="1:12" ht="33" customHeight="1" x14ac:dyDescent="0.25">
      <c r="A5" s="2" t="s">
        <v>85</v>
      </c>
      <c r="B5" s="2" t="s">
        <v>118</v>
      </c>
      <c r="C5" s="2" t="s">
        <v>119</v>
      </c>
      <c r="D5" s="2" t="s">
        <v>121</v>
      </c>
      <c r="E5" s="2" t="s">
        <v>122</v>
      </c>
      <c r="F5" s="2" t="s">
        <v>123</v>
      </c>
      <c r="G5" s="2" t="s">
        <v>124</v>
      </c>
      <c r="H5" s="2" t="s">
        <v>125</v>
      </c>
      <c r="I5" s="2" t="s">
        <v>88</v>
      </c>
      <c r="J5" s="2" t="s">
        <v>126</v>
      </c>
      <c r="K5" s="2" t="s">
        <v>127</v>
      </c>
      <c r="L5" s="3" t="s">
        <v>128</v>
      </c>
    </row>
    <row r="6" spans="1:12" x14ac:dyDescent="0.25">
      <c r="A6" s="4" t="s">
        <v>17</v>
      </c>
      <c r="B6" s="4" t="s">
        <v>18</v>
      </c>
      <c r="C6" s="4" t="s">
        <v>19</v>
      </c>
      <c r="D6" s="4" t="s">
        <v>20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26</v>
      </c>
      <c r="J6" s="4" t="s">
        <v>27</v>
      </c>
      <c r="K6" s="4" t="s">
        <v>28</v>
      </c>
      <c r="L6" s="4" t="s">
        <v>29</v>
      </c>
    </row>
    <row r="7" spans="1:12" ht="23.25" x14ac:dyDescent="0.65">
      <c r="A7" s="37">
        <v>1</v>
      </c>
      <c r="B7" s="43" t="s">
        <v>129</v>
      </c>
      <c r="C7" s="37" t="s">
        <v>130</v>
      </c>
      <c r="D7" s="41">
        <v>200</v>
      </c>
      <c r="E7" s="42">
        <f>Table352[[#This Row],[បៀវត្សដុល្លារ]]*4067</f>
        <v>813400</v>
      </c>
      <c r="F7" s="46"/>
      <c r="G7" s="46"/>
      <c r="H7" s="42">
        <f>(Table352[[#This Row],[សហព័ទ្ធ]]+Table352[[#This Row],[កូនក្នុងបន្ទុក]])*150000</f>
        <v>0</v>
      </c>
      <c r="I7" s="42">
        <f>Table352[[#This Row],[បៀវត្សជារៀល]]-Table352[[#This Row],[ទឹកប្រាក់កាត់បន្ថយ]]</f>
        <v>813400</v>
      </c>
      <c r="J7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7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7" s="38"/>
    </row>
    <row r="8" spans="1:12" ht="23.25" x14ac:dyDescent="0.65">
      <c r="A8" s="37">
        <v>2</v>
      </c>
      <c r="B8" s="43" t="s">
        <v>131</v>
      </c>
      <c r="C8" s="37" t="s">
        <v>132</v>
      </c>
      <c r="D8" s="41">
        <v>150</v>
      </c>
      <c r="E8" s="42">
        <f>Table352[[#This Row],[បៀវត្សដុល្លារ]]*4067</f>
        <v>610050</v>
      </c>
      <c r="F8" s="46"/>
      <c r="G8" s="46"/>
      <c r="H8" s="42">
        <f>(Table352[[#This Row],[សហព័ទ្ធ]]+Table352[[#This Row],[កូនក្នុងបន្ទុក]])*150000</f>
        <v>0</v>
      </c>
      <c r="I8" s="42">
        <f>Table352[[#This Row],[បៀវត្សជារៀល]]-Table352[[#This Row],[ទឹកប្រាក់កាត់បន្ថយ]]</f>
        <v>610050</v>
      </c>
      <c r="J8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8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8" s="38"/>
    </row>
    <row r="9" spans="1:12" ht="23.25" x14ac:dyDescent="0.65">
      <c r="A9" s="37">
        <v>3</v>
      </c>
      <c r="B9" s="43" t="s">
        <v>133</v>
      </c>
      <c r="C9" s="37" t="s">
        <v>132</v>
      </c>
      <c r="D9" s="41">
        <v>150</v>
      </c>
      <c r="E9" s="42">
        <f>Table352[[#This Row],[បៀវត្សដុល្លារ]]*4067</f>
        <v>610050</v>
      </c>
      <c r="F9" s="46"/>
      <c r="G9" s="46"/>
      <c r="H9" s="42">
        <f>(Table352[[#This Row],[សហព័ទ្ធ]]+Table352[[#This Row],[កូនក្នុងបន្ទុក]])*150000</f>
        <v>0</v>
      </c>
      <c r="I9" s="42">
        <f>Table352[[#This Row],[បៀវត្សជារៀល]]-Table352[[#This Row],[ទឹកប្រាក់កាត់បន្ថយ]]</f>
        <v>610050</v>
      </c>
      <c r="J9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9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9" s="38"/>
    </row>
    <row r="10" spans="1:12" ht="23.25" x14ac:dyDescent="0.65">
      <c r="A10" s="35">
        <v>4</v>
      </c>
      <c r="B10" s="44" t="s">
        <v>134</v>
      </c>
      <c r="C10" s="37" t="s">
        <v>132</v>
      </c>
      <c r="D10" s="41">
        <v>150</v>
      </c>
      <c r="E10" s="42">
        <f>Table352[[#This Row],[បៀវត្សដុល្លារ]]*4067</f>
        <v>610050</v>
      </c>
      <c r="F10" s="47"/>
      <c r="G10" s="47"/>
      <c r="H10" s="42">
        <f>(Table352[[#This Row],[សហព័ទ្ធ]]+Table352[[#This Row],[កូនក្នុងបន្ទុក]])*150000</f>
        <v>0</v>
      </c>
      <c r="I10" s="42">
        <f>Table352[[#This Row],[បៀវត្សជារៀល]]-Table352[[#This Row],[ទឹកប្រាក់កាត់បន្ថយ]]</f>
        <v>610050</v>
      </c>
      <c r="J10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10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10" s="36"/>
    </row>
    <row r="11" spans="1:12" ht="23.25" x14ac:dyDescent="0.65">
      <c r="A11" s="35">
        <v>5</v>
      </c>
      <c r="B11" s="44" t="s">
        <v>135</v>
      </c>
      <c r="C11" s="37" t="s">
        <v>132</v>
      </c>
      <c r="D11" s="41">
        <v>150</v>
      </c>
      <c r="E11" s="42">
        <f>Table352[[#This Row],[បៀវត្សដុល្លារ]]*4067</f>
        <v>610050</v>
      </c>
      <c r="F11" s="47"/>
      <c r="G11" s="47"/>
      <c r="H11" s="42">
        <f>(Table352[[#This Row],[សហព័ទ្ធ]]+Table352[[#This Row],[កូនក្នុងបន្ទុក]])*150000</f>
        <v>0</v>
      </c>
      <c r="I11" s="42">
        <f>Table352[[#This Row],[បៀវត្សជារៀល]]-Table352[[#This Row],[ទឹកប្រាក់កាត់បន្ថយ]]</f>
        <v>610050</v>
      </c>
      <c r="J11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11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11" s="36"/>
    </row>
    <row r="12" spans="1:12" ht="23.25" x14ac:dyDescent="0.65">
      <c r="A12" s="35">
        <v>6</v>
      </c>
      <c r="B12" s="44" t="s">
        <v>136</v>
      </c>
      <c r="C12" s="37" t="s">
        <v>132</v>
      </c>
      <c r="D12" s="41">
        <v>150</v>
      </c>
      <c r="E12" s="42">
        <f>Table352[[#This Row],[បៀវត្សដុល្លារ]]*4067</f>
        <v>610050</v>
      </c>
      <c r="F12" s="47"/>
      <c r="G12" s="47"/>
      <c r="H12" s="42">
        <f>(Table352[[#This Row],[សហព័ទ្ធ]]+Table352[[#This Row],[កូនក្នុងបន្ទុក]])*150000</f>
        <v>0</v>
      </c>
      <c r="I12" s="42">
        <f>Table352[[#This Row],[បៀវត្សជារៀល]]-Table352[[#This Row],[ទឹកប្រាក់កាត់បន្ថយ]]</f>
        <v>610050</v>
      </c>
      <c r="J12" s="45">
        <f>IFERROR(IF(Table352[[#This Row],[មូលដ្ឋានគិតពន្ធ]]&lt;=1500000,0%,IF(Table352[[#This Row],[មូលដ្ឋានគិតពន្ធ]]&lt;=2000000,5%,IF(Table352[[#This Row],[មូលដ្ឋានគិតពន្ធ]]&lt;=8500000,10%,IF(Table352[[#This Row],[មូលដ្ឋានគិតពន្ធ]]&lt;=12500000,15%,IF(Table352[[#This Row],[មូលដ្ឋានគិតពន្ធ]]&gt;12500000,20%))))),"")</f>
        <v>0</v>
      </c>
      <c r="K12" s="42">
        <f>IFERROR(IF(Table352[[#This Row],[អត្រា]]=20%,(Table352[[#This Row],[មូលដ្ឋានគិតពន្ធ]]*20%)-1225000,IF(Table352[[#This Row],[អត្រា]]=15%,(Table352[[#This Row],[មូលដ្ឋានគិតពន្ធ]]*15%)-600000,IF(Table352[[#This Row],[អត្រា]]=10%,(Table352[[#This Row],[មូលដ្ឋានគិតពន្ធ]]*10%)-175000,IF(Table352[[#This Row],[អត្រា]]=5%,(Table352[[#This Row],[មូលដ្ឋានគិតពន្ធ]]*5%)-75000,IF(Table352[[#This Row],[អត្រា]]=0%,0))))),"")</f>
        <v>0</v>
      </c>
      <c r="L12" s="36"/>
    </row>
    <row r="13" spans="1:12" ht="31.5" x14ac:dyDescent="1">
      <c r="A13" s="54" t="s">
        <v>137</v>
      </c>
      <c r="B13" s="54"/>
      <c r="C13" s="54"/>
      <c r="D13" s="11">
        <f>SUM(D7:D12)</f>
        <v>950</v>
      </c>
      <c r="E13" s="11">
        <f t="shared" ref="E13:I13" si="0">SUM(E7:E12)</f>
        <v>3863650</v>
      </c>
      <c r="F13" s="48">
        <f t="shared" si="0"/>
        <v>0</v>
      </c>
      <c r="G13" s="48">
        <f>SUM(G7:G12)</f>
        <v>0</v>
      </c>
      <c r="H13" s="11">
        <f>SUM(H7:H12)</f>
        <v>0</v>
      </c>
      <c r="I13" s="11">
        <f t="shared" si="0"/>
        <v>3863650</v>
      </c>
      <c r="J13" s="49">
        <f>SUM(J7:J12)</f>
        <v>0</v>
      </c>
      <c r="K13" s="11">
        <f>SUM(K7:K12)</f>
        <v>0</v>
      </c>
      <c r="L13" s="8"/>
    </row>
  </sheetData>
  <mergeCells count="3">
    <mergeCell ref="A4:C4"/>
    <mergeCell ref="A13:C13"/>
    <mergeCell ref="D4:I4"/>
  </mergeCells>
  <pageMargins left="0.1" right="0.1" top="0.75" bottom="0.75" header="0.3" footer="0.3"/>
  <pageSetup paperSize="9" scale="6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Tax Return</vt:lpstr>
      <vt:lpstr>Purchase Day Book</vt:lpstr>
      <vt:lpstr>Sale Day Book </vt:lpstr>
      <vt:lpstr>Tax on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 CAM</dc:creator>
  <cp:lastModifiedBy>ratana samrith</cp:lastModifiedBy>
  <cp:lastPrinted>2024-09-25T01:25:43Z</cp:lastPrinted>
  <dcterms:created xsi:type="dcterms:W3CDTF">2024-03-03T09:13:39Z</dcterms:created>
  <dcterms:modified xsi:type="dcterms:W3CDTF">2024-09-25T01:52:33Z</dcterms:modified>
</cp:coreProperties>
</file>