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jadha\Downloads\"/>
    </mc:Choice>
  </mc:AlternateContent>
  <xr:revisionPtr revIDLastSave="0" documentId="13_ncr:1_{D5269241-E0AC-43DF-A400-9EEE6A5154E0}" xr6:coauthVersionLast="47" xr6:coauthVersionMax="47" xr10:uidLastSave="{00000000-0000-0000-0000-000000000000}"/>
  <bookViews>
    <workbookView xWindow="-120" yWindow="-120" windowWidth="26640" windowHeight="14370" activeTab="4" xr2:uid="{E1E208FD-5DB5-4473-9CB8-E27AF3BBAEAC}"/>
  </bookViews>
  <sheets>
    <sheet name="Dataset" sheetId="4" r:id="rId1"/>
    <sheet name="Que on dataset" sheetId="2" r:id="rId2"/>
    <sheet name="Que. to solve for candidate" sheetId="7" r:id="rId3"/>
    <sheet name="Dataset with answer" sheetId="8" r:id="rId4"/>
    <sheet name="Result of test" sheetId="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 i="9" l="1" a="1"/>
  <c r="D10" i="9" s="1"/>
  <c r="D6" i="9"/>
  <c r="D14" i="9"/>
  <c r="D20" i="9"/>
  <c r="D19" i="9"/>
  <c r="P4" i="7"/>
  <c r="P5" i="7"/>
  <c r="P6" i="7"/>
  <c r="P7" i="7"/>
  <c r="P8" i="7"/>
  <c r="P9" i="7"/>
  <c r="P10" i="7"/>
  <c r="P11" i="7"/>
  <c r="P12" i="7"/>
  <c r="P3" i="7"/>
  <c r="P3" i="8"/>
  <c r="C20" i="7"/>
  <c r="C19" i="7"/>
  <c r="D8" i="9" s="1"/>
  <c r="C18" i="7"/>
  <c r="C17" i="7"/>
  <c r="C16" i="7"/>
  <c r="C15" i="7"/>
  <c r="W12" i="7"/>
  <c r="V12" i="7"/>
  <c r="U12" i="7"/>
  <c r="T12" i="7"/>
  <c r="S12" i="7"/>
  <c r="R12" i="7"/>
  <c r="Q12" i="7"/>
  <c r="O12" i="7"/>
  <c r="N12" i="7"/>
  <c r="W11" i="7"/>
  <c r="V11" i="7"/>
  <c r="U11" i="7"/>
  <c r="T11" i="7"/>
  <c r="S11" i="7"/>
  <c r="R11" i="7"/>
  <c r="Q11" i="7"/>
  <c r="O11" i="7"/>
  <c r="N11" i="7"/>
  <c r="W10" i="7"/>
  <c r="V10" i="7"/>
  <c r="U10" i="7"/>
  <c r="T10" i="7"/>
  <c r="S10" i="7"/>
  <c r="R10" i="7"/>
  <c r="Q10" i="7"/>
  <c r="O10" i="7"/>
  <c r="N10" i="7"/>
  <c r="W9" i="7"/>
  <c r="V9" i="7"/>
  <c r="U9" i="7"/>
  <c r="T9" i="7"/>
  <c r="S9" i="7"/>
  <c r="R9" i="7"/>
  <c r="Q9" i="7"/>
  <c r="O9" i="7"/>
  <c r="N9" i="7"/>
  <c r="W8" i="7"/>
  <c r="V8" i="7"/>
  <c r="U8" i="7"/>
  <c r="T8" i="7"/>
  <c r="S8" i="7"/>
  <c r="R8" i="7"/>
  <c r="Q8" i="7"/>
  <c r="O8" i="7"/>
  <c r="N8" i="7"/>
  <c r="W7" i="7"/>
  <c r="V7" i="7"/>
  <c r="U7" i="7"/>
  <c r="T7" i="7"/>
  <c r="S7" i="7"/>
  <c r="R7" i="7"/>
  <c r="Q7" i="7"/>
  <c r="O7" i="7"/>
  <c r="N7" i="7"/>
  <c r="W6" i="7"/>
  <c r="V6" i="7"/>
  <c r="U6" i="7"/>
  <c r="T6" i="7"/>
  <c r="S6" i="7"/>
  <c r="R6" i="7"/>
  <c r="Q6" i="7"/>
  <c r="O6" i="7"/>
  <c r="N6" i="7"/>
  <c r="W5" i="7"/>
  <c r="V5" i="7"/>
  <c r="U5" i="7"/>
  <c r="T5" i="7"/>
  <c r="S5" i="7"/>
  <c r="R5" i="7"/>
  <c r="Q5" i="7"/>
  <c r="O5" i="7"/>
  <c r="N5" i="7"/>
  <c r="W4" i="7"/>
  <c r="V4" i="7"/>
  <c r="U4" i="7"/>
  <c r="T4" i="7"/>
  <c r="S4" i="7"/>
  <c r="R4" i="7"/>
  <c r="Q4" i="7"/>
  <c r="O4" i="7"/>
  <c r="N4" i="7"/>
  <c r="W3" i="7"/>
  <c r="D21" i="9" s="1"/>
  <c r="V3" i="7"/>
  <c r="U3" i="7"/>
  <c r="T3" i="7"/>
  <c r="D18" i="9" s="1"/>
  <c r="S3" i="7"/>
  <c r="D17" i="9" s="1"/>
  <c r="R3" i="7"/>
  <c r="Q3" i="7"/>
  <c r="O3" i="7"/>
  <c r="N3" i="7"/>
  <c r="D12" i="9" s="1"/>
  <c r="M3" i="7" a="1"/>
  <c r="M3" i="7" s="1"/>
  <c r="D11" i="9" s="1"/>
  <c r="R3" i="8"/>
  <c r="Q3" i="8"/>
  <c r="D13" i="9"/>
  <c r="D3" i="9"/>
  <c r="C18" i="8"/>
  <c r="V3" i="8"/>
  <c r="C22" i="9"/>
  <c r="C29" i="9" s="1"/>
  <c r="D9" i="9"/>
  <c r="D4" i="9"/>
  <c r="D5" i="9"/>
  <c r="D7" i="9" l="1"/>
  <c r="D16" i="9"/>
  <c r="D15" i="9"/>
  <c r="C15" i="8"/>
  <c r="L1048576" i="8"/>
  <c r="C20" i="8"/>
  <c r="C19" i="8"/>
  <c r="C17" i="8"/>
  <c r="C16" i="8"/>
  <c r="W12" i="8"/>
  <c r="V12" i="8"/>
  <c r="U12" i="8"/>
  <c r="T12" i="8"/>
  <c r="S12" i="8"/>
  <c r="R12" i="8"/>
  <c r="Q12" i="8"/>
  <c r="P12" i="8"/>
  <c r="O12" i="8"/>
  <c r="N12" i="8"/>
  <c r="W11" i="8"/>
  <c r="V11" i="8"/>
  <c r="U11" i="8"/>
  <c r="T11" i="8"/>
  <c r="S11" i="8"/>
  <c r="R11" i="8"/>
  <c r="Q11" i="8"/>
  <c r="P11" i="8"/>
  <c r="O11" i="8"/>
  <c r="N11" i="8"/>
  <c r="W10" i="8"/>
  <c r="V10" i="8"/>
  <c r="U10" i="8"/>
  <c r="T10" i="8"/>
  <c r="S10" i="8"/>
  <c r="R10" i="8"/>
  <c r="Q10" i="8"/>
  <c r="P10" i="8"/>
  <c r="O10" i="8"/>
  <c r="N10" i="8"/>
  <c r="W9" i="8"/>
  <c r="V9" i="8"/>
  <c r="U9" i="8"/>
  <c r="T9" i="8"/>
  <c r="S9" i="8"/>
  <c r="R9" i="8"/>
  <c r="Q9" i="8"/>
  <c r="P9" i="8"/>
  <c r="O9" i="8"/>
  <c r="N9" i="8"/>
  <c r="W8" i="8"/>
  <c r="V8" i="8"/>
  <c r="U8" i="8"/>
  <c r="T8" i="8"/>
  <c r="S8" i="8"/>
  <c r="R8" i="8"/>
  <c r="Q8" i="8"/>
  <c r="P8" i="8"/>
  <c r="O8" i="8"/>
  <c r="N8" i="8"/>
  <c r="W7" i="8"/>
  <c r="V7" i="8"/>
  <c r="U7" i="8"/>
  <c r="T7" i="8"/>
  <c r="S7" i="8"/>
  <c r="R7" i="8"/>
  <c r="Q7" i="8"/>
  <c r="P7" i="8"/>
  <c r="O7" i="8"/>
  <c r="N7" i="8"/>
  <c r="W6" i="8"/>
  <c r="V6" i="8"/>
  <c r="U6" i="8"/>
  <c r="T6" i="8"/>
  <c r="S6" i="8"/>
  <c r="R6" i="8"/>
  <c r="Q6" i="8"/>
  <c r="P6" i="8"/>
  <c r="O6" i="8"/>
  <c r="N6" i="8"/>
  <c r="W5" i="8"/>
  <c r="V5" i="8"/>
  <c r="U5" i="8"/>
  <c r="T5" i="8"/>
  <c r="S5" i="8"/>
  <c r="R5" i="8"/>
  <c r="Q5" i="8"/>
  <c r="P5" i="8"/>
  <c r="O5" i="8"/>
  <c r="N5" i="8"/>
  <c r="W4" i="8"/>
  <c r="V4" i="8"/>
  <c r="U4" i="8"/>
  <c r="T4" i="8"/>
  <c r="S4" i="8"/>
  <c r="R4" i="8"/>
  <c r="Q4" i="8"/>
  <c r="P4" i="8"/>
  <c r="O4" i="8"/>
  <c r="N4" i="8"/>
  <c r="W3" i="8"/>
  <c r="U3" i="8"/>
  <c r="T3" i="8"/>
  <c r="S3" i="8"/>
  <c r="O3" i="8"/>
  <c r="N3" i="8"/>
  <c r="M3" i="8" a="1"/>
  <c r="M3" i="8" s="1"/>
  <c r="D22" i="9" l="1"/>
  <c r="D29" i="9" s="1"/>
  <c r="L1048576"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<sst xmlns="http://schemas.openxmlformats.org/spreadsheetml/2006/main" count="322" uniqueCount="134">
  <si>
    <t>Employee ID</t>
  </si>
  <si>
    <t>Name</t>
  </si>
  <si>
    <t>Region</t>
  </si>
  <si>
    <t>Department</t>
  </si>
  <si>
    <t>Date of Joining</t>
  </si>
  <si>
    <t>E001</t>
  </si>
  <si>
    <t>North</t>
  </si>
  <si>
    <t>Electronics</t>
  </si>
  <si>
    <t>E002</t>
  </si>
  <si>
    <t>South</t>
  </si>
  <si>
    <t>Furniture</t>
  </si>
  <si>
    <t>E003</t>
  </si>
  <si>
    <t>East</t>
  </si>
  <si>
    <t>Clothing</t>
  </si>
  <si>
    <t>E004</t>
  </si>
  <si>
    <t>West</t>
  </si>
  <si>
    <t>E005</t>
  </si>
  <si>
    <t>E006</t>
  </si>
  <si>
    <t>E007</t>
  </si>
  <si>
    <t>E008</t>
  </si>
  <si>
    <t>E009</t>
  </si>
  <si>
    <t>E010</t>
  </si>
  <si>
    <t>Rahul</t>
  </si>
  <si>
    <t>Omkar</t>
  </si>
  <si>
    <t>Shivaji</t>
  </si>
  <si>
    <t>Nilesh</t>
  </si>
  <si>
    <t>Sahil</t>
  </si>
  <si>
    <t>Akash</t>
  </si>
  <si>
    <t>Sumit</t>
  </si>
  <si>
    <t>Ramesh</t>
  </si>
  <si>
    <t>Total Emp</t>
  </si>
  <si>
    <t>Salary</t>
  </si>
  <si>
    <t>age</t>
  </si>
  <si>
    <t>Rahul Mali</t>
  </si>
  <si>
    <t>Shivaji jadhav</t>
  </si>
  <si>
    <t>Yash pawar</t>
  </si>
  <si>
    <t>vivek Bhosle</t>
  </si>
  <si>
    <t>Akash Madne</t>
  </si>
  <si>
    <t>Average age</t>
  </si>
  <si>
    <t>First name</t>
  </si>
  <si>
    <t>Last Name</t>
  </si>
  <si>
    <t>sahil Shitole</t>
  </si>
  <si>
    <t>omkar Shinde</t>
  </si>
  <si>
    <t>ramesh Bhosale</t>
  </si>
  <si>
    <t>sumit khandare</t>
  </si>
  <si>
    <t>Names in proper case</t>
  </si>
  <si>
    <t>Yash</t>
  </si>
  <si>
    <t>Vivek</t>
  </si>
  <si>
    <t>Mali</t>
  </si>
  <si>
    <t>Shinde</t>
  </si>
  <si>
    <t>Jadhav</t>
  </si>
  <si>
    <t>Pawar</t>
  </si>
  <si>
    <t>Shitole</t>
  </si>
  <si>
    <t>Bhosle</t>
  </si>
  <si>
    <t>Madne</t>
  </si>
  <si>
    <t>Khandare</t>
  </si>
  <si>
    <t>Bhosale</t>
  </si>
  <si>
    <t>Extract Joining Month</t>
  </si>
  <si>
    <t>Extract Joining Year</t>
  </si>
  <si>
    <t>Extract Joining date</t>
  </si>
  <si>
    <t>Extract Day of joining</t>
  </si>
  <si>
    <t>Extract name of day joining</t>
  </si>
  <si>
    <t>Bonus</t>
  </si>
  <si>
    <t>2. Calculate Highest Salary from dataset</t>
  </si>
  <si>
    <t>Dataset 2 (Note:-Perform All the calculations using formulas or shortcut keys only &amp; not manually)</t>
  </si>
  <si>
    <t>4. Calculate average age from age column of dataset2</t>
  </si>
  <si>
    <t>5. Total No. of Employees in the North Region of dataset 2</t>
  </si>
  <si>
    <t>6. Calculate Total salary from the given dataset2</t>
  </si>
  <si>
    <t>Diff. max &amp; low Sal</t>
  </si>
  <si>
    <t>1. Count total employees in the given dataset 2.</t>
  </si>
  <si>
    <t>Each que. Is for 10marks i.e Have to solve 20 total ques each que. is for 10 marks.</t>
  </si>
  <si>
    <t>Highest Salary</t>
  </si>
  <si>
    <t>3. Calculate Minimum /Lowest Salary from dataset2</t>
  </si>
  <si>
    <t>Lowest / min salary</t>
  </si>
  <si>
    <t>Total No. of  emp in North region.</t>
  </si>
  <si>
    <t>Total salary distrubuted</t>
  </si>
  <si>
    <t>10. Using joining date folumn Extract extract join Date</t>
  </si>
  <si>
    <t>11. Using joining date Column Extract extract join Month</t>
  </si>
  <si>
    <t>12. Using joining date column Extract extract join Year</t>
  </si>
  <si>
    <t>13. Using joining date column Extract extract day of joining</t>
  </si>
  <si>
    <t>14. Using joining date column Extract extract name of day joining</t>
  </si>
  <si>
    <t>15. Using joining Date column Extract name of month.</t>
  </si>
  <si>
    <t>16. Create column in which add bonus into the salary.</t>
  </si>
  <si>
    <t>17. Give create colum and give 5% hike to the all employees in their salary.</t>
  </si>
  <si>
    <t>18.What is the length of the each word in the column Department</t>
  </si>
  <si>
    <t>19. Create separate column and convert date into text format</t>
  </si>
  <si>
    <t xml:space="preserve">Extract Name of month </t>
  </si>
  <si>
    <t xml:space="preserve">Add Bonus into salary </t>
  </si>
  <si>
    <t>Leng of the word in col  Department</t>
  </si>
  <si>
    <t>Convert date format into text format</t>
  </si>
  <si>
    <t>7. using formula calculate difference between highest Salary and Lowest Salary.</t>
  </si>
  <si>
    <t>8. In the dataset2 there is one column called  "Name" it includes both "First name" and "Last name" within that single column only, so make separate that column for first name and last name(Not Manually).</t>
  </si>
  <si>
    <t>9. Make the column "Name into proper case.</t>
  </si>
  <si>
    <t>5% increment/hike into salary</t>
  </si>
  <si>
    <t>21. Data validation: Create list of employee id clumn records / id's.</t>
  </si>
  <si>
    <t>20. Green Color to those  whoes age is above 36, Red Color to those who are under 30, Orange Color for those between 30-36.</t>
  </si>
  <si>
    <t>Marks</t>
  </si>
  <si>
    <t>Obtained Marks</t>
  </si>
  <si>
    <t>Total</t>
  </si>
  <si>
    <t>20. Green Color to those  whoes age is above 35, Red Color to those who are under 30, Orange Color for those between 30-35.</t>
  </si>
  <si>
    <t>Q.1</t>
  </si>
  <si>
    <t>Q2</t>
  </si>
  <si>
    <t>Q3</t>
  </si>
  <si>
    <t>Q4</t>
  </si>
  <si>
    <t>Q5</t>
  </si>
  <si>
    <t>Q6</t>
  </si>
  <si>
    <t>Q7</t>
  </si>
  <si>
    <t>Q8</t>
  </si>
  <si>
    <t>Q9</t>
  </si>
  <si>
    <t>Q10</t>
  </si>
  <si>
    <t>Q11</t>
  </si>
  <si>
    <t>Q12</t>
  </si>
  <si>
    <t>Q13</t>
  </si>
  <si>
    <t>Q14</t>
  </si>
  <si>
    <t>Q15</t>
  </si>
  <si>
    <t>Q16</t>
  </si>
  <si>
    <t>Q17</t>
  </si>
  <si>
    <t>Q18</t>
  </si>
  <si>
    <t>Q19</t>
  </si>
  <si>
    <t>Q21. Create List</t>
  </si>
  <si>
    <t>👆Q.20 conditional formating</t>
  </si>
  <si>
    <t>Q.20 conditional formating</t>
  </si>
  <si>
    <t>10. Using joining date column Extract extract join Date</t>
  </si>
  <si>
    <t>Extract name of weekday joining</t>
  </si>
  <si>
    <t>Extract WeekDay of No. joining</t>
  </si>
  <si>
    <t>Lengyh of the word in col  Department</t>
  </si>
  <si>
    <t>Sr. No</t>
  </si>
  <si>
    <t>1. Count total employees in the given dataset .</t>
  </si>
  <si>
    <t>6. Calculate Total salary from the given dataset.</t>
  </si>
  <si>
    <t>5. Total No. of Employees in the North Region of dataset .</t>
  </si>
  <si>
    <t>4. Calculate average age from age column of dataset.</t>
  </si>
  <si>
    <t>3. Calculate Minimum /Lowest Salary from dataset.</t>
  </si>
  <si>
    <t>2. Calculate Highest Salary from dataset.</t>
  </si>
  <si>
    <t>8. In the dataset there is one column called  "Name" it includes both "First name" and "Last name" within that single column only, so make separate that column for first name and last name(Not Manually).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</si>
</sst>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3" tint="0.749992370372631"/>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16" fontId="0" fillId="0" borderId="0" xfId="0" applyNumberFormat="1"/>
    <xf numFmtId="0" fontId="0" fillId="0" borderId="1" xfId="0" applyBorder="1" applyAlignment="1">
      <alignment vertical="center" wrapText="1"/>
    </xf>
    <xf numFmtId="14" fontId="0" fillId="0" borderId="1" xfId="0" applyNumberFormat="1" applyBorder="1"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vertical="center"/>
    </xf>
    <xf numFmtId="14" fontId="0" fillId="0" borderId="1" xfId="0" applyNumberFormat="1" applyBorder="1" applyAlignment="1">
      <alignment vertical="center"/>
    </xf>
    <xf numFmtId="0" fontId="0" fillId="0" borderId="1" xfId="0" applyBorder="1"/>
    <xf numFmtId="0" fontId="0" fillId="0" borderId="1" xfId="0" applyBorder="1" applyAlignment="1">
      <alignment vertical="top" wrapText="1"/>
    </xf>
    <xf numFmtId="0" fontId="0" fillId="0" borderId="1" xfId="0" applyBorder="1" applyAlignment="1">
      <alignment horizontal="left"/>
    </xf>
    <xf numFmtId="0" fontId="0" fillId="0" borderId="1" xfId="0" applyBorder="1" applyAlignment="1">
      <alignment wrapText="1"/>
    </xf>
    <xf numFmtId="0" fontId="0" fillId="3" borderId="2" xfId="0" applyFill="1" applyBorder="1"/>
    <xf numFmtId="0" fontId="0" fillId="0" borderId="0" xfId="0" applyAlignment="1">
      <alignment vertical="center"/>
    </xf>
    <xf numFmtId="14" fontId="0" fillId="0" borderId="0" xfId="0" applyNumberFormat="1" applyAlignment="1">
      <alignment vertical="center" wrapText="1"/>
    </xf>
    <xf numFmtId="0" fontId="0" fillId="0" borderId="3" xfId="0" applyBorder="1"/>
    <xf numFmtId="0" fontId="0" fillId="0" borderId="3" xfId="0" applyBorder="1" applyAlignment="1">
      <alignment wrapText="1"/>
    </xf>
    <xf numFmtId="0" fontId="0" fillId="0" borderId="4" xfId="0" applyBorder="1"/>
    <xf numFmtId="0" fontId="1" fillId="0" borderId="5" xfId="0" applyFont="1" applyBorder="1"/>
    <xf numFmtId="0" fontId="0" fillId="3" borderId="0" xfId="0" applyFill="1"/>
    <xf numFmtId="0" fontId="0" fillId="4" borderId="0" xfId="0" applyFill="1"/>
    <xf numFmtId="0" fontId="0" fillId="5" borderId="1" xfId="0" applyFill="1" applyBorder="1"/>
    <xf numFmtId="0" fontId="0" fillId="5" borderId="1" xfId="0" applyFill="1" applyBorder="1" applyAlignment="1">
      <alignment vertical="center" wrapText="1"/>
    </xf>
    <xf numFmtId="0" fontId="0" fillId="0" borderId="1" xfId="0" applyBorder="1" applyAlignment="1">
      <alignment horizontal="center" vertical="center"/>
    </xf>
    <xf numFmtId="0" fontId="0" fillId="0" borderId="0" xfId="0" applyAlignment="1">
      <alignment horizontal="center" vertical="center"/>
    </xf>
    <xf numFmtId="1" fontId="0" fillId="0" borderId="1" xfId="0" applyNumberFormat="1" applyBorder="1"/>
    <xf numFmtId="0" fontId="0" fillId="3" borderId="6" xfId="0" applyFill="1" applyBorder="1"/>
    <xf numFmtId="0" fontId="0" fillId="0" borderId="7" xfId="0" applyBorder="1"/>
    <xf numFmtId="0" fontId="0" fillId="0" borderId="7" xfId="0" applyBorder="1" applyAlignment="1">
      <alignment vertical="top" wrapText="1"/>
    </xf>
    <xf numFmtId="0" fontId="0" fillId="0" borderId="7" xfId="0" applyBorder="1" applyAlignment="1">
      <alignment horizontal="left"/>
    </xf>
    <xf numFmtId="0" fontId="0" fillId="3" borderId="5" xfId="0" applyFill="1" applyBorder="1"/>
    <xf numFmtId="0" fontId="0" fillId="6" borderId="1" xfId="0" applyFill="1" applyBorder="1"/>
    <xf numFmtId="0" fontId="1" fillId="6" borderId="0" xfId="0" applyFont="1" applyFill="1"/>
    <xf numFmtId="0" fontId="0" fillId="0" borderId="1" xfId="0" applyBorder="1" applyAlignment="1">
      <alignment horizontal="center" vertical="center"/>
    </xf>
    <xf numFmtId="0" fontId="0" fillId="0" borderId="1" xfId="0" applyFill="1" applyBorder="1"/>
  </cellXfs>
  <cellStyles count="1">
    <cellStyle name="Normal" xfId="0" builtinId="0"/>
  </cellStyles>
  <dxfs count="80">
    <dxf>
      <fill>
        <patternFill>
          <bgColor theme="5" tint="0.39994506668294322"/>
        </patternFill>
      </fill>
    </dxf>
    <dxf>
      <fill>
        <patternFill>
          <bgColor theme="6" tint="0.59996337778862885"/>
        </patternFill>
      </fill>
    </dxf>
    <dxf>
      <fill>
        <patternFill>
          <bgColor theme="5" tint="0.39994506668294322"/>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5" tint="0.59996337778862885"/>
        </patternFill>
      </fill>
    </dxf>
    <dxf>
      <fill>
        <patternFill>
          <bgColor theme="6" tint="0.39994506668294322"/>
        </patternFill>
      </fill>
    </dxf>
    <dxf>
      <fill>
        <patternFill>
          <bgColor theme="5" tint="0.59996337778862885"/>
        </patternFill>
      </fill>
    </dxf>
    <dxf>
      <fill>
        <patternFill>
          <bgColor rgb="FFFF0000"/>
        </patternFill>
      </fill>
    </dxf>
    <dxf>
      <fill>
        <patternFill>
          <bgColor theme="6" tint="0.59996337778862885"/>
        </patternFill>
      </fill>
    </dxf>
    <dxf>
      <fill>
        <patternFill>
          <bgColor theme="5" tint="0.39994506668294322"/>
        </patternFill>
      </fill>
    </dxf>
    <dxf>
      <fill>
        <patternFill>
          <bgColor theme="6" tint="0.59996337778862885"/>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59996337778862885"/>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03097-62CB-4632-8E5C-BEFF77BF1692}">
  <dimension ref="A1:H11"/>
  <sheetViews>
    <sheetView workbookViewId="0">
      <selection activeCell="L1" sqref="L1"/>
    </sheetView>
  </sheetViews>
  <sheetFormatPr defaultRowHeight="15" x14ac:dyDescent="0.25"/>
  <cols>
    <col min="1" max="1" width="8.85546875" bestFit="1" customWidth="1"/>
    <col min="2" max="2" width="15.42578125" bestFit="1" customWidth="1"/>
    <col min="3" max="3" width="7.28515625" bestFit="1" customWidth="1"/>
    <col min="4" max="4" width="10.7109375" bestFit="1" customWidth="1"/>
    <col min="5" max="5" width="10.42578125" bestFit="1" customWidth="1"/>
    <col min="6" max="6" width="8.5703125" bestFit="1" customWidth="1"/>
    <col min="7" max="7" width="4.140625" bestFit="1" customWidth="1"/>
    <col min="8" max="8" width="6.5703125" bestFit="1" customWidth="1"/>
  </cols>
  <sheetData>
    <row r="1" spans="1:8" ht="30" x14ac:dyDescent="0.25">
      <c r="A1" s="6" t="s">
        <v>0</v>
      </c>
      <c r="B1" s="6" t="s">
        <v>1</v>
      </c>
      <c r="C1" s="6" t="s">
        <v>2</v>
      </c>
      <c r="D1" s="6" t="s">
        <v>3</v>
      </c>
      <c r="E1" s="6" t="s">
        <v>4</v>
      </c>
      <c r="F1" s="6" t="s">
        <v>31</v>
      </c>
      <c r="G1" s="6" t="s">
        <v>32</v>
      </c>
      <c r="H1" s="6" t="s">
        <v>62</v>
      </c>
    </row>
    <row r="2" spans="1:8" ht="30" x14ac:dyDescent="0.25">
      <c r="A2" s="4" t="s">
        <v>5</v>
      </c>
      <c r="B2" s="4" t="s">
        <v>33</v>
      </c>
      <c r="C2" s="4" t="s">
        <v>6</v>
      </c>
      <c r="D2" s="4" t="s">
        <v>7</v>
      </c>
      <c r="E2" s="5">
        <v>43862</v>
      </c>
      <c r="F2" s="4">
        <v>50000</v>
      </c>
      <c r="G2" s="4">
        <v>33</v>
      </c>
      <c r="H2" s="4">
        <v>500</v>
      </c>
    </row>
    <row r="3" spans="1:8" ht="30" x14ac:dyDescent="0.25">
      <c r="A3" s="4" t="s">
        <v>8</v>
      </c>
      <c r="B3" s="4" t="s">
        <v>42</v>
      </c>
      <c r="C3" s="4" t="s">
        <v>9</v>
      </c>
      <c r="D3" s="4" t="s">
        <v>10</v>
      </c>
      <c r="E3" s="5">
        <v>43590</v>
      </c>
      <c r="F3" s="4">
        <v>76000.009999999995</v>
      </c>
      <c r="G3" s="4">
        <v>40</v>
      </c>
      <c r="H3" s="4">
        <v>200</v>
      </c>
    </row>
    <row r="4" spans="1:8" ht="30" x14ac:dyDescent="0.25">
      <c r="A4" s="4" t="s">
        <v>11</v>
      </c>
      <c r="B4" s="4" t="s">
        <v>34</v>
      </c>
      <c r="C4" s="4" t="s">
        <v>12</v>
      </c>
      <c r="D4" s="4" t="s">
        <v>13</v>
      </c>
      <c r="E4" s="5">
        <v>44378</v>
      </c>
      <c r="F4" s="4">
        <v>65000</v>
      </c>
      <c r="G4" s="4">
        <v>35</v>
      </c>
      <c r="H4" s="4">
        <v>500</v>
      </c>
    </row>
    <row r="5" spans="1:8" ht="30" x14ac:dyDescent="0.25">
      <c r="A5" s="4" t="s">
        <v>14</v>
      </c>
      <c r="B5" s="4" t="s">
        <v>25</v>
      </c>
      <c r="C5" s="4" t="s">
        <v>15</v>
      </c>
      <c r="D5" s="4" t="s">
        <v>7</v>
      </c>
      <c r="E5" s="5">
        <v>43590</v>
      </c>
      <c r="F5" s="4">
        <v>55000</v>
      </c>
      <c r="G5" s="4">
        <v>28</v>
      </c>
      <c r="H5" s="4">
        <v>500</v>
      </c>
    </row>
    <row r="6" spans="1:8" ht="30" x14ac:dyDescent="0.25">
      <c r="A6" s="4" t="s">
        <v>16</v>
      </c>
      <c r="B6" s="4" t="s">
        <v>35</v>
      </c>
      <c r="C6" s="4" t="s">
        <v>6</v>
      </c>
      <c r="D6" s="4" t="s">
        <v>10</v>
      </c>
      <c r="E6" s="5">
        <v>43988</v>
      </c>
      <c r="F6" s="4">
        <v>30000</v>
      </c>
      <c r="G6" s="4">
        <v>27</v>
      </c>
      <c r="H6" s="4">
        <v>300</v>
      </c>
    </row>
    <row r="7" spans="1:8" ht="30" x14ac:dyDescent="0.25">
      <c r="A7" s="4" t="s">
        <v>17</v>
      </c>
      <c r="B7" s="4" t="s">
        <v>41</v>
      </c>
      <c r="C7" s="4" t="s">
        <v>9</v>
      </c>
      <c r="D7" s="4" t="s">
        <v>13</v>
      </c>
      <c r="E7" s="5">
        <v>43480</v>
      </c>
      <c r="F7" s="4">
        <v>71000</v>
      </c>
      <c r="G7" s="4">
        <v>31</v>
      </c>
      <c r="H7" s="4">
        <v>750</v>
      </c>
    </row>
    <row r="8" spans="1:8" ht="30" x14ac:dyDescent="0.25">
      <c r="A8" s="4" t="s">
        <v>18</v>
      </c>
      <c r="B8" s="4" t="s">
        <v>36</v>
      </c>
      <c r="C8" s="4" t="s">
        <v>12</v>
      </c>
      <c r="D8" s="4" t="s">
        <v>7</v>
      </c>
      <c r="E8" s="5">
        <v>44451</v>
      </c>
      <c r="F8" s="4">
        <v>69000</v>
      </c>
      <c r="G8" s="4">
        <v>42</v>
      </c>
      <c r="H8" s="4">
        <v>300</v>
      </c>
    </row>
    <row r="9" spans="1:8" ht="30" x14ac:dyDescent="0.25">
      <c r="A9" s="4" t="s">
        <v>19</v>
      </c>
      <c r="B9" s="4" t="s">
        <v>37</v>
      </c>
      <c r="C9" s="4" t="s">
        <v>15</v>
      </c>
      <c r="D9" s="4" t="s">
        <v>13</v>
      </c>
      <c r="E9" s="5">
        <v>45437</v>
      </c>
      <c r="F9" s="4">
        <v>25000</v>
      </c>
      <c r="G9" s="4">
        <v>39</v>
      </c>
      <c r="H9" s="4">
        <v>200</v>
      </c>
    </row>
    <row r="10" spans="1:8" ht="45" x14ac:dyDescent="0.25">
      <c r="A10" s="4" t="s">
        <v>20</v>
      </c>
      <c r="B10" s="4" t="s">
        <v>44</v>
      </c>
      <c r="C10" s="4" t="s">
        <v>6</v>
      </c>
      <c r="D10" s="4" t="s">
        <v>10</v>
      </c>
      <c r="E10" s="5">
        <v>44683</v>
      </c>
      <c r="F10" s="4">
        <v>73000</v>
      </c>
      <c r="G10" s="4">
        <v>36</v>
      </c>
      <c r="H10" s="4">
        <v>200</v>
      </c>
    </row>
    <row r="11" spans="1:8" x14ac:dyDescent="0.25">
      <c r="A11" s="7" t="s">
        <v>21</v>
      </c>
      <c r="B11" s="7" t="s">
        <v>43</v>
      </c>
      <c r="C11" s="7" t="s">
        <v>9</v>
      </c>
      <c r="D11" s="7" t="s">
        <v>7</v>
      </c>
      <c r="E11" s="8">
        <v>45500</v>
      </c>
      <c r="F11" s="7">
        <v>29000</v>
      </c>
      <c r="G11" s="7">
        <v>22</v>
      </c>
      <c r="H11" s="7">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E56C4-6721-44E4-B31B-45C378755D91}">
  <dimension ref="A1:A24"/>
  <sheetViews>
    <sheetView zoomScale="84" workbookViewId="0">
      <selection activeCell="C15" sqref="C15"/>
    </sheetView>
  </sheetViews>
  <sheetFormatPr defaultRowHeight="15" x14ac:dyDescent="0.25"/>
  <cols>
    <col min="1" max="1" width="91.28515625" bestFit="1" customWidth="1"/>
    <col min="3" max="3" width="15.140625" bestFit="1" customWidth="1"/>
  </cols>
  <sheetData>
    <row r="1" spans="1:1" x14ac:dyDescent="0.25">
      <c r="A1" s="19" t="s">
        <v>70</v>
      </c>
    </row>
    <row r="2" spans="1:1" x14ac:dyDescent="0.25">
      <c r="A2" s="13" t="s">
        <v>64</v>
      </c>
    </row>
    <row r="3" spans="1:1" x14ac:dyDescent="0.25">
      <c r="A3" s="9" t="s">
        <v>69</v>
      </c>
    </row>
    <row r="4" spans="1:1" x14ac:dyDescent="0.25">
      <c r="A4" s="9" t="s">
        <v>63</v>
      </c>
    </row>
    <row r="5" spans="1:1" x14ac:dyDescent="0.25">
      <c r="A5" s="9" t="s">
        <v>72</v>
      </c>
    </row>
    <row r="6" spans="1:1" x14ac:dyDescent="0.25">
      <c r="A6" s="9" t="s">
        <v>65</v>
      </c>
    </row>
    <row r="7" spans="1:1" x14ac:dyDescent="0.25">
      <c r="A7" s="9" t="s">
        <v>66</v>
      </c>
    </row>
    <row r="8" spans="1:1" x14ac:dyDescent="0.25">
      <c r="A8" s="9" t="s">
        <v>67</v>
      </c>
    </row>
    <row r="9" spans="1:1" x14ac:dyDescent="0.25">
      <c r="A9" s="9" t="s">
        <v>90</v>
      </c>
    </row>
    <row r="10" spans="1:1" ht="45" x14ac:dyDescent="0.25">
      <c r="A10" s="10" t="s">
        <v>91</v>
      </c>
    </row>
    <row r="11" spans="1:1" x14ac:dyDescent="0.25">
      <c r="A11" s="11" t="s">
        <v>92</v>
      </c>
    </row>
    <row r="12" spans="1:1" x14ac:dyDescent="0.25">
      <c r="A12" s="9" t="s">
        <v>122</v>
      </c>
    </row>
    <row r="13" spans="1:1" x14ac:dyDescent="0.25">
      <c r="A13" s="9" t="s">
        <v>77</v>
      </c>
    </row>
    <row r="14" spans="1:1" x14ac:dyDescent="0.25">
      <c r="A14" s="9" t="s">
        <v>78</v>
      </c>
    </row>
    <row r="15" spans="1:1" x14ac:dyDescent="0.25">
      <c r="A15" s="9" t="s">
        <v>79</v>
      </c>
    </row>
    <row r="16" spans="1:1" x14ac:dyDescent="0.25">
      <c r="A16" s="9" t="s">
        <v>80</v>
      </c>
    </row>
    <row r="17" spans="1:1" x14ac:dyDescent="0.25">
      <c r="A17" s="9" t="s">
        <v>81</v>
      </c>
    </row>
    <row r="18" spans="1:1" x14ac:dyDescent="0.25">
      <c r="A18" s="9" t="s">
        <v>82</v>
      </c>
    </row>
    <row r="19" spans="1:1" x14ac:dyDescent="0.25">
      <c r="A19" s="9" t="s">
        <v>83</v>
      </c>
    </row>
    <row r="20" spans="1:1" x14ac:dyDescent="0.25">
      <c r="A20" s="9" t="s">
        <v>84</v>
      </c>
    </row>
    <row r="21" spans="1:1" x14ac:dyDescent="0.25">
      <c r="A21" s="9" t="s">
        <v>85</v>
      </c>
    </row>
    <row r="22" spans="1:1" ht="30" x14ac:dyDescent="0.25">
      <c r="A22" s="12" t="s">
        <v>95</v>
      </c>
    </row>
    <row r="23" spans="1:1" x14ac:dyDescent="0.25">
      <c r="A23" s="9" t="s">
        <v>94</v>
      </c>
    </row>
    <row r="24" spans="1:1" x14ac:dyDescent="0.25">
      <c r="A24"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23FD5-7368-43FB-B6AF-D7DE3826D40D}">
  <dimension ref="A1:W1048576"/>
  <sheetViews>
    <sheetView zoomScale="85" zoomScaleNormal="85" workbookViewId="0">
      <selection activeCell="C14" sqref="C14"/>
    </sheetView>
  </sheetViews>
  <sheetFormatPr defaultRowHeight="15" x14ac:dyDescent="0.25"/>
  <cols>
    <col min="1" max="1" width="9.7109375" customWidth="1"/>
    <col min="2" max="2" width="14.7109375" customWidth="1"/>
    <col min="3" max="3" width="7.28515625" bestFit="1" customWidth="1"/>
    <col min="4" max="4" width="11.28515625" customWidth="1"/>
    <col min="5" max="5" width="10.42578125" bestFit="1" customWidth="1"/>
    <col min="6" max="6" width="8.7109375" bestFit="1" customWidth="1"/>
    <col min="7" max="7" width="6.5703125" bestFit="1" customWidth="1"/>
    <col min="8" max="8" width="13.5703125" bestFit="1" customWidth="1"/>
    <col min="10" max="10" width="9.7109375" bestFit="1" customWidth="1"/>
    <col min="11" max="11" width="15.42578125" bestFit="1" customWidth="1"/>
    <col min="12" max="12" width="6" bestFit="1" customWidth="1"/>
    <col min="13" max="13" width="15.85546875" bestFit="1" customWidth="1"/>
    <col min="14" max="14" width="7.140625" customWidth="1"/>
    <col min="15" max="15" width="6" bestFit="1" customWidth="1"/>
    <col min="16" max="16" width="11.5703125" customWidth="1"/>
    <col min="17" max="17" width="11.42578125" bestFit="1" customWidth="1"/>
    <col min="18" max="18" width="15.85546875" bestFit="1" customWidth="1"/>
    <col min="21" max="21" width="17.140625" bestFit="1" customWidth="1"/>
    <col min="23" max="23" width="10.5703125" bestFit="1" customWidth="1"/>
  </cols>
  <sheetData>
    <row r="1" spans="1:23" ht="30" x14ac:dyDescent="0.25">
      <c r="A1" s="6" t="s">
        <v>0</v>
      </c>
      <c r="B1" s="6" t="s">
        <v>1</v>
      </c>
      <c r="C1" s="6" t="s">
        <v>2</v>
      </c>
      <c r="D1" s="6" t="s">
        <v>3</v>
      </c>
      <c r="E1" s="6" t="s">
        <v>4</v>
      </c>
      <c r="F1" s="6" t="s">
        <v>31</v>
      </c>
      <c r="G1" s="6" t="s">
        <v>32</v>
      </c>
      <c r="H1" s="6" t="s">
        <v>62</v>
      </c>
      <c r="I1" s="1"/>
      <c r="K1" s="34" t="s">
        <v>107</v>
      </c>
      <c r="L1" s="34"/>
      <c r="M1" s="24" t="s">
        <v>108</v>
      </c>
      <c r="N1" s="24" t="s">
        <v>109</v>
      </c>
      <c r="O1" s="24" t="s">
        <v>110</v>
      </c>
      <c r="P1" s="24" t="s">
        <v>111</v>
      </c>
      <c r="Q1" s="24" t="s">
        <v>112</v>
      </c>
      <c r="R1" s="24" t="s">
        <v>113</v>
      </c>
      <c r="S1" s="24" t="s">
        <v>114</v>
      </c>
      <c r="T1" s="24" t="s">
        <v>115</v>
      </c>
      <c r="U1" s="24" t="s">
        <v>116</v>
      </c>
      <c r="V1" s="24" t="s">
        <v>117</v>
      </c>
      <c r="W1" s="24" t="s">
        <v>118</v>
      </c>
    </row>
    <row r="2" spans="1:23" ht="90" x14ac:dyDescent="0.25">
      <c r="A2" s="4" t="s">
        <v>5</v>
      </c>
      <c r="B2" s="4" t="s">
        <v>33</v>
      </c>
      <c r="C2" s="4" t="s">
        <v>6</v>
      </c>
      <c r="D2" s="4" t="s">
        <v>7</v>
      </c>
      <c r="E2" s="5">
        <v>43862</v>
      </c>
      <c r="F2" s="4">
        <v>50000</v>
      </c>
      <c r="G2" s="4">
        <v>33</v>
      </c>
      <c r="H2" s="4">
        <v>500</v>
      </c>
      <c r="I2" s="2"/>
      <c r="K2" s="6" t="s">
        <v>39</v>
      </c>
      <c r="L2" s="6" t="s">
        <v>40</v>
      </c>
      <c r="M2" s="6" t="s">
        <v>45</v>
      </c>
      <c r="N2" s="6" t="s">
        <v>59</v>
      </c>
      <c r="O2" s="6" t="s">
        <v>57</v>
      </c>
      <c r="P2" s="6" t="s">
        <v>58</v>
      </c>
      <c r="Q2" s="6" t="s">
        <v>124</v>
      </c>
      <c r="R2" s="6" t="s">
        <v>123</v>
      </c>
      <c r="S2" s="6" t="s">
        <v>86</v>
      </c>
      <c r="T2" s="6" t="s">
        <v>87</v>
      </c>
      <c r="U2" s="6" t="s">
        <v>93</v>
      </c>
      <c r="V2" s="6" t="s">
        <v>125</v>
      </c>
      <c r="W2" s="6" t="s">
        <v>89</v>
      </c>
    </row>
    <row r="3" spans="1:23" x14ac:dyDescent="0.25">
      <c r="A3" s="4" t="s">
        <v>8</v>
      </c>
      <c r="B3" s="4" t="s">
        <v>42</v>
      </c>
      <c r="C3" s="4" t="s">
        <v>9</v>
      </c>
      <c r="D3" s="4" t="s">
        <v>10</v>
      </c>
      <c r="E3" s="5">
        <v>43590</v>
      </c>
      <c r="F3" s="4">
        <v>76000.009999999995</v>
      </c>
      <c r="G3" s="4">
        <v>40</v>
      </c>
      <c r="H3" s="4">
        <v>200</v>
      </c>
      <c r="I3" s="2"/>
      <c r="K3" s="9" t="s">
        <v>22</v>
      </c>
      <c r="L3" s="9" t="s">
        <v>48</v>
      </c>
      <c r="M3" s="9" t="str" cm="1">
        <f t="array" ref="M3:M12">PROPER(B2:B11)</f>
        <v>Rahul Mali</v>
      </c>
      <c r="N3" s="9">
        <f>DAY($E2)</f>
        <v>1</v>
      </c>
      <c r="O3" s="9">
        <f>MONTH($E2)</f>
        <v>2</v>
      </c>
      <c r="P3" s="26">
        <f>YEAR($E2)</f>
        <v>2020</v>
      </c>
      <c r="Q3" s="9">
        <f>WEEKDAY($E2)</f>
        <v>7</v>
      </c>
      <c r="R3" s="9" t="str">
        <f>TEXT($E2,"ddd")</f>
        <v>Sat</v>
      </c>
      <c r="S3" s="9" t="str">
        <f>TEXT(E2,"mmm")</f>
        <v>Feb</v>
      </c>
      <c r="T3" s="9">
        <f>SUM(F2,H2)</f>
        <v>50500</v>
      </c>
      <c r="U3" s="9">
        <f>F2*5%</f>
        <v>2500</v>
      </c>
      <c r="V3" s="9">
        <f>LEN(D2)</f>
        <v>11</v>
      </c>
      <c r="W3" s="9" t="str">
        <f>TEXT(E2,"yyyy-mm-dd")</f>
        <v>2020-02-01</v>
      </c>
    </row>
    <row r="4" spans="1:23" x14ac:dyDescent="0.25">
      <c r="A4" s="4" t="s">
        <v>11</v>
      </c>
      <c r="B4" s="4" t="s">
        <v>34</v>
      </c>
      <c r="C4" s="4" t="s">
        <v>12</v>
      </c>
      <c r="D4" s="4" t="s">
        <v>13</v>
      </c>
      <c r="E4" s="5">
        <v>44378</v>
      </c>
      <c r="F4" s="4">
        <v>65000</v>
      </c>
      <c r="G4" s="4">
        <v>35</v>
      </c>
      <c r="H4" s="4">
        <v>500</v>
      </c>
      <c r="I4" s="2"/>
      <c r="K4" s="9" t="s">
        <v>23</v>
      </c>
      <c r="L4" s="9" t="s">
        <v>49</v>
      </c>
      <c r="M4" s="9" t="str">
        <v>Omkar Shinde</v>
      </c>
      <c r="N4" s="9">
        <f t="shared" ref="N4:N12" si="0">DAY($E3)</f>
        <v>5</v>
      </c>
      <c r="O4" s="9">
        <f t="shared" ref="O4:O12" si="1">MONTH($E3)</f>
        <v>5</v>
      </c>
      <c r="P4" s="26">
        <f t="shared" ref="P4:P12" si="2">YEAR($E3)</f>
        <v>2019</v>
      </c>
      <c r="Q4" s="9">
        <f t="shared" ref="Q4:Q12" si="3">WEEKDAY($E3)</f>
        <v>1</v>
      </c>
      <c r="R4" s="9" t="str">
        <f t="shared" ref="R4:R12" si="4">TEXT($E3,"ddd")</f>
        <v>Sun</v>
      </c>
      <c r="S4" s="9" t="str">
        <f t="shared" ref="S4:S12" si="5">TEXT(E3,"mmm")</f>
        <v>May</v>
      </c>
      <c r="T4" s="9">
        <f t="shared" ref="T4:T12" si="6">SUM(F3,H3)</f>
        <v>76200.009999999995</v>
      </c>
      <c r="U4" s="9">
        <f t="shared" ref="U4:U12" si="7">F3*5%</f>
        <v>3800.0005000000001</v>
      </c>
      <c r="V4" s="9">
        <f t="shared" ref="V4:V12" si="8">LEN(D3)</f>
        <v>9</v>
      </c>
      <c r="W4" s="9" t="str">
        <f t="shared" ref="W4:W12" si="9">TEXT(E3,"yyyy-mm-dd")</f>
        <v>2019-05-05</v>
      </c>
    </row>
    <row r="5" spans="1:23" x14ac:dyDescent="0.25">
      <c r="A5" s="4" t="s">
        <v>14</v>
      </c>
      <c r="B5" s="4" t="s">
        <v>25</v>
      </c>
      <c r="C5" s="4" t="s">
        <v>15</v>
      </c>
      <c r="D5" s="4" t="s">
        <v>7</v>
      </c>
      <c r="E5" s="5">
        <v>43590</v>
      </c>
      <c r="F5" s="4">
        <v>55000</v>
      </c>
      <c r="G5" s="4">
        <v>28</v>
      </c>
      <c r="H5" s="4">
        <v>500</v>
      </c>
      <c r="I5" s="2"/>
      <c r="K5" s="9" t="s">
        <v>24</v>
      </c>
      <c r="L5" s="9" t="s">
        <v>50</v>
      </c>
      <c r="M5" s="9" t="str">
        <v>Shivaji Jadhav</v>
      </c>
      <c r="N5" s="9">
        <f t="shared" si="0"/>
        <v>1</v>
      </c>
      <c r="O5" s="9">
        <f t="shared" si="1"/>
        <v>7</v>
      </c>
      <c r="P5" s="26">
        <f t="shared" si="2"/>
        <v>2021</v>
      </c>
      <c r="Q5" s="9">
        <f t="shared" si="3"/>
        <v>5</v>
      </c>
      <c r="R5" s="9" t="str">
        <f t="shared" si="4"/>
        <v>Thu</v>
      </c>
      <c r="S5" s="9" t="str">
        <f t="shared" si="5"/>
        <v>Jul</v>
      </c>
      <c r="T5" s="9">
        <f t="shared" si="6"/>
        <v>65500</v>
      </c>
      <c r="U5" s="9">
        <f t="shared" si="7"/>
        <v>3250</v>
      </c>
      <c r="V5" s="9">
        <f t="shared" si="8"/>
        <v>8</v>
      </c>
      <c r="W5" s="9" t="str">
        <f t="shared" si="9"/>
        <v>2021-07-01</v>
      </c>
    </row>
    <row r="6" spans="1:23" x14ac:dyDescent="0.25">
      <c r="A6" s="4" t="s">
        <v>16</v>
      </c>
      <c r="B6" s="4" t="s">
        <v>35</v>
      </c>
      <c r="C6" s="4" t="s">
        <v>6</v>
      </c>
      <c r="D6" s="4" t="s">
        <v>10</v>
      </c>
      <c r="E6" s="5">
        <v>43988</v>
      </c>
      <c r="F6" s="4">
        <v>30000</v>
      </c>
      <c r="G6" s="4">
        <v>27</v>
      </c>
      <c r="H6" s="4">
        <v>300</v>
      </c>
      <c r="I6" s="2"/>
      <c r="K6" s="9" t="s">
        <v>25</v>
      </c>
      <c r="L6" s="9" t="s">
        <v>25</v>
      </c>
      <c r="M6" s="9" t="str">
        <v>Nilesh</v>
      </c>
      <c r="N6" s="9">
        <f t="shared" si="0"/>
        <v>5</v>
      </c>
      <c r="O6" s="9">
        <f t="shared" si="1"/>
        <v>5</v>
      </c>
      <c r="P6" s="26">
        <f t="shared" si="2"/>
        <v>2019</v>
      </c>
      <c r="Q6" s="9">
        <f t="shared" si="3"/>
        <v>1</v>
      </c>
      <c r="R6" s="9" t="str">
        <f t="shared" si="4"/>
        <v>Sun</v>
      </c>
      <c r="S6" s="9" t="str">
        <f t="shared" si="5"/>
        <v>May</v>
      </c>
      <c r="T6" s="9">
        <f t="shared" si="6"/>
        <v>55500</v>
      </c>
      <c r="U6" s="9">
        <f t="shared" si="7"/>
        <v>2750</v>
      </c>
      <c r="V6" s="9">
        <f t="shared" si="8"/>
        <v>11</v>
      </c>
      <c r="W6" s="9" t="str">
        <f t="shared" si="9"/>
        <v>2019-05-05</v>
      </c>
    </row>
    <row r="7" spans="1:23" x14ac:dyDescent="0.25">
      <c r="A7" s="4" t="s">
        <v>17</v>
      </c>
      <c r="B7" s="4" t="s">
        <v>41</v>
      </c>
      <c r="C7" s="4" t="s">
        <v>9</v>
      </c>
      <c r="D7" s="4" t="s">
        <v>13</v>
      </c>
      <c r="E7" s="5">
        <v>43480</v>
      </c>
      <c r="F7" s="4">
        <v>71000</v>
      </c>
      <c r="G7" s="4">
        <v>31</v>
      </c>
      <c r="H7" s="4">
        <v>750</v>
      </c>
      <c r="I7" s="2"/>
      <c r="J7" s="2"/>
      <c r="K7" s="9" t="s">
        <v>46</v>
      </c>
      <c r="L7" s="9" t="s">
        <v>51</v>
      </c>
      <c r="M7" s="9" t="str">
        <v>Yash Pawar</v>
      </c>
      <c r="N7" s="9">
        <f t="shared" si="0"/>
        <v>6</v>
      </c>
      <c r="O7" s="9">
        <f t="shared" si="1"/>
        <v>6</v>
      </c>
      <c r="P7" s="26">
        <f t="shared" si="2"/>
        <v>2020</v>
      </c>
      <c r="Q7" s="9">
        <f t="shared" si="3"/>
        <v>7</v>
      </c>
      <c r="R7" s="9" t="str">
        <f t="shared" si="4"/>
        <v>Sat</v>
      </c>
      <c r="S7" s="9" t="str">
        <f t="shared" si="5"/>
        <v>Jun</v>
      </c>
      <c r="T7" s="9">
        <f t="shared" si="6"/>
        <v>30300</v>
      </c>
      <c r="U7" s="9">
        <f t="shared" si="7"/>
        <v>1500</v>
      </c>
      <c r="V7" s="9">
        <f t="shared" si="8"/>
        <v>9</v>
      </c>
      <c r="W7" s="9" t="str">
        <f t="shared" si="9"/>
        <v>2020-06-06</v>
      </c>
    </row>
    <row r="8" spans="1:23" x14ac:dyDescent="0.25">
      <c r="A8" s="4" t="s">
        <v>18</v>
      </c>
      <c r="B8" s="4" t="s">
        <v>36</v>
      </c>
      <c r="C8" s="4" t="s">
        <v>12</v>
      </c>
      <c r="D8" s="4" t="s">
        <v>7</v>
      </c>
      <c r="E8" s="5">
        <v>44451</v>
      </c>
      <c r="F8" s="4">
        <v>69000</v>
      </c>
      <c r="G8" s="4">
        <v>42</v>
      </c>
      <c r="H8" s="4">
        <v>300</v>
      </c>
      <c r="I8" s="2"/>
      <c r="J8" s="2"/>
      <c r="K8" s="9" t="s">
        <v>26</v>
      </c>
      <c r="L8" s="9" t="s">
        <v>52</v>
      </c>
      <c r="M8" s="9" t="str">
        <v>Sahil Shitole</v>
      </c>
      <c r="N8" s="9">
        <f t="shared" si="0"/>
        <v>15</v>
      </c>
      <c r="O8" s="9">
        <f t="shared" si="1"/>
        <v>1</v>
      </c>
      <c r="P8" s="26">
        <f t="shared" si="2"/>
        <v>2019</v>
      </c>
      <c r="Q8" s="9">
        <f t="shared" si="3"/>
        <v>3</v>
      </c>
      <c r="R8" s="9" t="str">
        <f t="shared" si="4"/>
        <v>Tue</v>
      </c>
      <c r="S8" s="9" t="str">
        <f t="shared" si="5"/>
        <v>Jan</v>
      </c>
      <c r="T8" s="9">
        <f t="shared" si="6"/>
        <v>71750</v>
      </c>
      <c r="U8" s="9">
        <f t="shared" si="7"/>
        <v>3550</v>
      </c>
      <c r="V8" s="9">
        <f t="shared" si="8"/>
        <v>8</v>
      </c>
      <c r="W8" s="9" t="str">
        <f t="shared" si="9"/>
        <v>2019-01-15</v>
      </c>
    </row>
    <row r="9" spans="1:23" x14ac:dyDescent="0.25">
      <c r="A9" s="4" t="s">
        <v>19</v>
      </c>
      <c r="B9" s="4" t="s">
        <v>37</v>
      </c>
      <c r="C9" s="4" t="s">
        <v>15</v>
      </c>
      <c r="D9" s="4" t="s">
        <v>13</v>
      </c>
      <c r="E9" s="5">
        <v>45437</v>
      </c>
      <c r="F9" s="4">
        <v>25000</v>
      </c>
      <c r="G9" s="4">
        <v>39</v>
      </c>
      <c r="H9" s="4">
        <v>200</v>
      </c>
      <c r="I9" s="2"/>
      <c r="J9" s="2"/>
      <c r="K9" s="9" t="s">
        <v>47</v>
      </c>
      <c r="L9" s="9" t="s">
        <v>53</v>
      </c>
      <c r="M9" s="9" t="str">
        <v>Vivek Bhosle</v>
      </c>
      <c r="N9" s="9">
        <f t="shared" si="0"/>
        <v>12</v>
      </c>
      <c r="O9" s="9">
        <f t="shared" si="1"/>
        <v>9</v>
      </c>
      <c r="P9" s="26">
        <f t="shared" si="2"/>
        <v>2021</v>
      </c>
      <c r="Q9" s="9">
        <f t="shared" si="3"/>
        <v>1</v>
      </c>
      <c r="R9" s="9" t="str">
        <f t="shared" si="4"/>
        <v>Sun</v>
      </c>
      <c r="S9" s="9" t="str">
        <f t="shared" si="5"/>
        <v>Sep</v>
      </c>
      <c r="T9" s="9">
        <f t="shared" si="6"/>
        <v>69300</v>
      </c>
      <c r="U9" s="9">
        <f t="shared" si="7"/>
        <v>3450</v>
      </c>
      <c r="V9" s="9">
        <f t="shared" si="8"/>
        <v>11</v>
      </c>
      <c r="W9" s="9" t="str">
        <f t="shared" si="9"/>
        <v>2021-09-12</v>
      </c>
    </row>
    <row r="10" spans="1:23" ht="30" x14ac:dyDescent="0.25">
      <c r="A10" s="4" t="s">
        <v>20</v>
      </c>
      <c r="B10" s="4" t="s">
        <v>44</v>
      </c>
      <c r="C10" s="4" t="s">
        <v>6</v>
      </c>
      <c r="D10" s="4" t="s">
        <v>10</v>
      </c>
      <c r="E10" s="5">
        <v>44683</v>
      </c>
      <c r="F10" s="4">
        <v>73000</v>
      </c>
      <c r="G10" s="4">
        <v>36</v>
      </c>
      <c r="H10" s="4">
        <v>200</v>
      </c>
      <c r="I10" s="2"/>
      <c r="J10" s="2"/>
      <c r="K10" s="9" t="s">
        <v>27</v>
      </c>
      <c r="L10" s="9" t="s">
        <v>54</v>
      </c>
      <c r="M10" s="9" t="str">
        <v>Akash Madne</v>
      </c>
      <c r="N10" s="9">
        <f t="shared" si="0"/>
        <v>25</v>
      </c>
      <c r="O10" s="9">
        <f t="shared" si="1"/>
        <v>5</v>
      </c>
      <c r="P10" s="26">
        <f t="shared" si="2"/>
        <v>2024</v>
      </c>
      <c r="Q10" s="9">
        <f t="shared" si="3"/>
        <v>7</v>
      </c>
      <c r="R10" s="9" t="str">
        <f t="shared" si="4"/>
        <v>Sat</v>
      </c>
      <c r="S10" s="9" t="str">
        <f t="shared" si="5"/>
        <v>May</v>
      </c>
      <c r="T10" s="9">
        <f t="shared" si="6"/>
        <v>25200</v>
      </c>
      <c r="U10" s="9">
        <f t="shared" si="7"/>
        <v>1250</v>
      </c>
      <c r="V10" s="9">
        <f t="shared" si="8"/>
        <v>8</v>
      </c>
      <c r="W10" s="9" t="str">
        <f t="shared" si="9"/>
        <v>2024-05-25</v>
      </c>
    </row>
    <row r="11" spans="1:23" x14ac:dyDescent="0.25">
      <c r="A11" s="7" t="s">
        <v>21</v>
      </c>
      <c r="B11" s="7" t="s">
        <v>43</v>
      </c>
      <c r="C11" s="7" t="s">
        <v>9</v>
      </c>
      <c r="D11" s="7" t="s">
        <v>7</v>
      </c>
      <c r="E11" s="8">
        <v>45500</v>
      </c>
      <c r="F11" s="7">
        <v>29000</v>
      </c>
      <c r="G11" s="7">
        <v>22</v>
      </c>
      <c r="H11" s="7">
        <v>300</v>
      </c>
      <c r="I11" s="2"/>
      <c r="J11" s="2"/>
      <c r="K11" s="9" t="s">
        <v>28</v>
      </c>
      <c r="L11" s="9" t="s">
        <v>55</v>
      </c>
      <c r="M11" s="9" t="str">
        <v>Sumit Khandare</v>
      </c>
      <c r="N11" s="9">
        <f t="shared" si="0"/>
        <v>2</v>
      </c>
      <c r="O11" s="9">
        <f t="shared" si="1"/>
        <v>5</v>
      </c>
      <c r="P11" s="26">
        <f t="shared" si="2"/>
        <v>2022</v>
      </c>
      <c r="Q11" s="9">
        <f t="shared" si="3"/>
        <v>2</v>
      </c>
      <c r="R11" s="9" t="str">
        <f t="shared" si="4"/>
        <v>Mon</v>
      </c>
      <c r="S11" s="9" t="str">
        <f t="shared" si="5"/>
        <v>May</v>
      </c>
      <c r="T11" s="9">
        <f t="shared" si="6"/>
        <v>73200</v>
      </c>
      <c r="U11" s="9">
        <f t="shared" si="7"/>
        <v>3650</v>
      </c>
      <c r="V11" s="9">
        <f t="shared" si="8"/>
        <v>9</v>
      </c>
      <c r="W11" s="9" t="str">
        <f t="shared" si="9"/>
        <v>2022-05-02</v>
      </c>
    </row>
    <row r="12" spans="1:23" x14ac:dyDescent="0.25">
      <c r="G12" t="s">
        <v>120</v>
      </c>
      <c r="H12" s="2"/>
      <c r="K12" s="9" t="s">
        <v>29</v>
      </c>
      <c r="L12" s="9" t="s">
        <v>56</v>
      </c>
      <c r="M12" s="9" t="str">
        <v>Ramesh Bhosale</v>
      </c>
      <c r="N12" s="9">
        <f t="shared" si="0"/>
        <v>27</v>
      </c>
      <c r="O12" s="9">
        <f t="shared" si="1"/>
        <v>7</v>
      </c>
      <c r="P12" s="26">
        <f t="shared" si="2"/>
        <v>2024</v>
      </c>
      <c r="Q12" s="9">
        <f t="shared" si="3"/>
        <v>7</v>
      </c>
      <c r="R12" s="9" t="str">
        <f t="shared" si="4"/>
        <v>Sat</v>
      </c>
      <c r="S12" s="9" t="str">
        <f t="shared" si="5"/>
        <v>Jul</v>
      </c>
      <c r="T12" s="9">
        <f t="shared" si="6"/>
        <v>29300</v>
      </c>
      <c r="U12" s="9">
        <f t="shared" si="7"/>
        <v>1450</v>
      </c>
      <c r="V12" s="9">
        <f t="shared" si="8"/>
        <v>11</v>
      </c>
      <c r="W12" s="9" t="str">
        <f t="shared" si="9"/>
        <v>2024-07-27</v>
      </c>
    </row>
    <row r="13" spans="1:23" x14ac:dyDescent="0.25">
      <c r="B13" s="1"/>
      <c r="C13" s="1"/>
      <c r="H13" s="2"/>
    </row>
    <row r="14" spans="1:23" x14ac:dyDescent="0.25">
      <c r="A14" s="25" t="s">
        <v>100</v>
      </c>
      <c r="B14" s="22" t="s">
        <v>30</v>
      </c>
      <c r="C14" s="9">
        <v>10</v>
      </c>
    </row>
    <row r="15" spans="1:23" x14ac:dyDescent="0.25">
      <c r="A15" s="25" t="s">
        <v>101</v>
      </c>
      <c r="B15" s="23" t="s">
        <v>71</v>
      </c>
      <c r="C15" s="9">
        <f>MAX(F2:F11)</f>
        <v>76000.009999999995</v>
      </c>
      <c r="J15" s="1"/>
      <c r="K15" s="1"/>
      <c r="L15" s="1"/>
      <c r="M15" s="1"/>
      <c r="N15" s="1"/>
      <c r="O15" s="1"/>
      <c r="P15" s="1"/>
      <c r="Q15" s="1"/>
    </row>
    <row r="16" spans="1:23" ht="30" x14ac:dyDescent="0.25">
      <c r="A16" s="25" t="s">
        <v>102</v>
      </c>
      <c r="B16" s="23" t="s">
        <v>73</v>
      </c>
      <c r="C16" s="9">
        <f>MIN(F2:F11)</f>
        <v>25000</v>
      </c>
      <c r="D16" s="3"/>
      <c r="G16" t="s">
        <v>99</v>
      </c>
      <c r="J16" s="2"/>
    </row>
    <row r="17" spans="1:10" x14ac:dyDescent="0.25">
      <c r="A17" s="25" t="s">
        <v>103</v>
      </c>
      <c r="B17" s="23" t="s">
        <v>38</v>
      </c>
      <c r="C17" s="9">
        <f>AVERAGE(G2:G11)</f>
        <v>33.299999999999997</v>
      </c>
      <c r="J17" s="2"/>
    </row>
    <row r="18" spans="1:10" ht="45" x14ac:dyDescent="0.25">
      <c r="A18" s="25" t="s">
        <v>104</v>
      </c>
      <c r="B18" s="23" t="s">
        <v>74</v>
      </c>
      <c r="C18" s="9">
        <f>COUNTIF(C2:C11,"North")</f>
        <v>3</v>
      </c>
      <c r="J18" s="2"/>
    </row>
    <row r="19" spans="1:10" ht="30" x14ac:dyDescent="0.25">
      <c r="A19" s="25" t="s">
        <v>105</v>
      </c>
      <c r="B19" s="23" t="s">
        <v>75</v>
      </c>
      <c r="C19" s="9">
        <f>SUM(F2:F11)</f>
        <v>543000.01</v>
      </c>
      <c r="J19" s="2"/>
    </row>
    <row r="20" spans="1:10" ht="30" x14ac:dyDescent="0.25">
      <c r="A20" s="25" t="s">
        <v>106</v>
      </c>
      <c r="B20" s="23" t="s">
        <v>68</v>
      </c>
      <c r="C20" s="9">
        <f>MAX(F2:F11)-MIN(F2:F11)</f>
        <v>51000.009999999995</v>
      </c>
      <c r="J20" s="2"/>
    </row>
    <row r="21" spans="1:10" x14ac:dyDescent="0.25">
      <c r="J21" s="2"/>
    </row>
    <row r="22" spans="1:10" x14ac:dyDescent="0.25">
      <c r="A22" t="s">
        <v>119</v>
      </c>
      <c r="J22" s="2"/>
    </row>
    <row r="23" spans="1:10" ht="30" x14ac:dyDescent="0.25">
      <c r="A23" s="6" t="s">
        <v>0</v>
      </c>
      <c r="B23" s="1"/>
      <c r="C23" s="1"/>
      <c r="D23" s="1"/>
      <c r="E23" s="1"/>
      <c r="F23" s="1"/>
      <c r="G23" s="1"/>
      <c r="H23" s="1"/>
      <c r="J23" s="2"/>
    </row>
    <row r="24" spans="1:10" x14ac:dyDescent="0.25">
      <c r="A24" s="4" t="s">
        <v>16</v>
      </c>
      <c r="B24" s="2"/>
      <c r="C24" s="2"/>
      <c r="D24" s="2"/>
      <c r="E24" s="15"/>
      <c r="F24" s="2"/>
      <c r="G24" s="2"/>
      <c r="H24" s="2"/>
      <c r="J24" s="2"/>
    </row>
    <row r="25" spans="1:10" x14ac:dyDescent="0.25">
      <c r="J25" s="14"/>
    </row>
    <row r="1048576" spans="12:12" x14ac:dyDescent="0.25">
      <c r="L1048576">
        <f>MAX(L2:L1048575)</f>
        <v>0</v>
      </c>
    </row>
  </sheetData>
  <mergeCells count="1">
    <mergeCell ref="K1:L1"/>
  </mergeCells>
  <phoneticPr fontId="2" type="noConversion"/>
  <dataValidations count="1">
    <dataValidation type="list" allowBlank="1" showInputMessage="1" showErrorMessage="1" sqref="A24" xr:uid="{3749D038-F710-429C-8B50-EF1E4D50E76D}">
      <formula1>$A$2:$A$11</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99AEA-1302-4A6A-9546-63DE7EB2A296}">
  <dimension ref="A1:W1048576"/>
  <sheetViews>
    <sheetView zoomScale="85" zoomScaleNormal="85" workbookViewId="0">
      <selection activeCell="K17" sqref="K17"/>
    </sheetView>
  </sheetViews>
  <sheetFormatPr defaultRowHeight="15" x14ac:dyDescent="0.25"/>
  <cols>
    <col min="1" max="1" width="9.7109375" customWidth="1"/>
    <col min="2" max="2" width="14.7109375" customWidth="1"/>
    <col min="3" max="3" width="7.28515625" bestFit="1" customWidth="1"/>
    <col min="4" max="4" width="11.28515625" customWidth="1"/>
    <col min="5" max="5" width="10.42578125" bestFit="1" customWidth="1"/>
    <col min="6" max="6" width="8.7109375" bestFit="1" customWidth="1"/>
    <col min="7" max="7" width="6.5703125" bestFit="1" customWidth="1"/>
    <col min="8" max="8" width="13.5703125" bestFit="1" customWidth="1"/>
    <col min="10" max="10" width="9.7109375" bestFit="1" customWidth="1"/>
    <col min="11" max="11" width="15.42578125" bestFit="1" customWidth="1"/>
    <col min="12" max="12" width="6" bestFit="1" customWidth="1"/>
    <col min="13" max="13" width="10.7109375" bestFit="1" customWidth="1"/>
    <col min="14" max="14" width="7.140625" customWidth="1"/>
    <col min="15" max="15" width="6" bestFit="1" customWidth="1"/>
    <col min="16" max="16" width="11.5703125" customWidth="1"/>
    <col min="17" max="17" width="11.42578125" bestFit="1" customWidth="1"/>
    <col min="18" max="18" width="15.85546875" bestFit="1" customWidth="1"/>
    <col min="21" max="21" width="17.140625" bestFit="1" customWidth="1"/>
    <col min="23" max="23" width="10.5703125" bestFit="1" customWidth="1"/>
  </cols>
  <sheetData>
    <row r="1" spans="1:23" ht="30" x14ac:dyDescent="0.25">
      <c r="A1" s="6" t="s">
        <v>0</v>
      </c>
      <c r="B1" s="6" t="s">
        <v>1</v>
      </c>
      <c r="C1" s="6" t="s">
        <v>2</v>
      </c>
      <c r="D1" s="6" t="s">
        <v>3</v>
      </c>
      <c r="E1" s="6" t="s">
        <v>4</v>
      </c>
      <c r="F1" s="6" t="s">
        <v>31</v>
      </c>
      <c r="G1" s="6" t="s">
        <v>32</v>
      </c>
      <c r="H1" s="6" t="s">
        <v>62</v>
      </c>
      <c r="I1" s="1"/>
      <c r="K1" s="34" t="s">
        <v>107</v>
      </c>
      <c r="L1" s="34"/>
      <c r="M1" s="24" t="s">
        <v>108</v>
      </c>
      <c r="N1" s="24" t="s">
        <v>109</v>
      </c>
      <c r="O1" s="24" t="s">
        <v>110</v>
      </c>
      <c r="P1" s="24" t="s">
        <v>111</v>
      </c>
      <c r="Q1" s="24" t="s">
        <v>112</v>
      </c>
      <c r="R1" s="24" t="s">
        <v>113</v>
      </c>
      <c r="S1" s="24" t="s">
        <v>114</v>
      </c>
      <c r="T1" s="24" t="s">
        <v>115</v>
      </c>
      <c r="U1" s="24" t="s">
        <v>116</v>
      </c>
      <c r="V1" s="24" t="s">
        <v>117</v>
      </c>
      <c r="W1" s="24" t="s">
        <v>118</v>
      </c>
    </row>
    <row r="2" spans="1:23" ht="90" x14ac:dyDescent="0.25">
      <c r="A2" s="4" t="s">
        <v>5</v>
      </c>
      <c r="B2" s="4" t="s">
        <v>33</v>
      </c>
      <c r="C2" s="4" t="s">
        <v>6</v>
      </c>
      <c r="D2" s="4" t="s">
        <v>7</v>
      </c>
      <c r="E2" s="5">
        <v>43862</v>
      </c>
      <c r="F2" s="4">
        <v>50000</v>
      </c>
      <c r="G2" s="4">
        <v>33</v>
      </c>
      <c r="H2" s="4">
        <v>500</v>
      </c>
      <c r="I2" s="2"/>
      <c r="K2" s="6" t="s">
        <v>39</v>
      </c>
      <c r="L2" s="6" t="s">
        <v>40</v>
      </c>
      <c r="M2" s="6" t="s">
        <v>45</v>
      </c>
      <c r="N2" s="6" t="s">
        <v>59</v>
      </c>
      <c r="O2" s="6" t="s">
        <v>57</v>
      </c>
      <c r="P2" s="6" t="s">
        <v>58</v>
      </c>
      <c r="Q2" s="6" t="s">
        <v>60</v>
      </c>
      <c r="R2" s="6" t="s">
        <v>61</v>
      </c>
      <c r="S2" s="6" t="s">
        <v>86</v>
      </c>
      <c r="T2" s="6" t="s">
        <v>87</v>
      </c>
      <c r="U2" s="6" t="s">
        <v>93</v>
      </c>
      <c r="V2" s="6" t="s">
        <v>88</v>
      </c>
      <c r="W2" s="6" t="s">
        <v>89</v>
      </c>
    </row>
    <row r="3" spans="1:23" x14ac:dyDescent="0.25">
      <c r="A3" s="4" t="s">
        <v>8</v>
      </c>
      <c r="B3" s="4" t="s">
        <v>42</v>
      </c>
      <c r="C3" s="4" t="s">
        <v>9</v>
      </c>
      <c r="D3" s="4" t="s">
        <v>10</v>
      </c>
      <c r="E3" s="5">
        <v>43590</v>
      </c>
      <c r="F3" s="4">
        <v>76000.009999999995</v>
      </c>
      <c r="G3" s="4">
        <v>40</v>
      </c>
      <c r="H3" s="4">
        <v>200</v>
      </c>
      <c r="I3" s="2"/>
      <c r="K3" s="9" t="s">
        <v>22</v>
      </c>
      <c r="L3" s="9" t="s">
        <v>48</v>
      </c>
      <c r="M3" s="9" t="str" cm="1">
        <f t="array" ref="M3:M12">PROPER(B2:B11)</f>
        <v>Rahul Mali</v>
      </c>
      <c r="N3" s="9">
        <f>DAY($E2)</f>
        <v>1</v>
      </c>
      <c r="O3" s="9">
        <f>MONTH($E2)</f>
        <v>2</v>
      </c>
      <c r="P3" s="26">
        <f>YEAR($E2)</f>
        <v>2020</v>
      </c>
      <c r="Q3" s="9">
        <f>WEEKDAY($E2)</f>
        <v>7</v>
      </c>
      <c r="R3" s="9" t="str">
        <f>TEXT($E2,"ddd")</f>
        <v>Sat</v>
      </c>
      <c r="S3" s="9" t="str">
        <f>TEXT(E2,"mmm")</f>
        <v>Feb</v>
      </c>
      <c r="T3" s="9">
        <f>SUM(F2,H2)</f>
        <v>50500</v>
      </c>
      <c r="U3" s="9">
        <f>F2*5%</f>
        <v>2500</v>
      </c>
      <c r="V3" s="9">
        <f>LEN(D2)</f>
        <v>11</v>
      </c>
      <c r="W3" s="9" t="str">
        <f>TEXT(E2,"yyyy-mm-dd")</f>
        <v>2020-02-01</v>
      </c>
    </row>
    <row r="4" spans="1:23" x14ac:dyDescent="0.25">
      <c r="A4" s="4" t="s">
        <v>11</v>
      </c>
      <c r="B4" s="4" t="s">
        <v>34</v>
      </c>
      <c r="C4" s="4" t="s">
        <v>12</v>
      </c>
      <c r="D4" s="4" t="s">
        <v>13</v>
      </c>
      <c r="E4" s="5">
        <v>44378</v>
      </c>
      <c r="F4" s="4">
        <v>65000</v>
      </c>
      <c r="G4" s="4">
        <v>35</v>
      </c>
      <c r="H4" s="4">
        <v>500</v>
      </c>
      <c r="I4" s="2"/>
      <c r="K4" s="9" t="s">
        <v>23</v>
      </c>
      <c r="L4" s="9" t="s">
        <v>49</v>
      </c>
      <c r="M4" s="9" t="str">
        <v>Omkar Shinde</v>
      </c>
      <c r="N4" s="9">
        <f t="shared" ref="N4:N12" si="0">DAY($E3)</f>
        <v>5</v>
      </c>
      <c r="O4" s="9">
        <f t="shared" ref="O4:O12" si="1">MONTH($E3)</f>
        <v>5</v>
      </c>
      <c r="P4" s="26">
        <f t="shared" ref="P4:P12" si="2">YEAR($E3)</f>
        <v>2019</v>
      </c>
      <c r="Q4" s="9">
        <f t="shared" ref="Q4:Q12" si="3">WEEKDAY($E3)</f>
        <v>1</v>
      </c>
      <c r="R4" s="9" t="str">
        <f t="shared" ref="R4:R12" si="4">TEXT($E3,"ddd")</f>
        <v>Sun</v>
      </c>
      <c r="S4" s="9" t="str">
        <f t="shared" ref="S4:S12" si="5">TEXT(E3,"mmm")</f>
        <v>May</v>
      </c>
      <c r="T4" s="9">
        <f t="shared" ref="T4:T12" si="6">SUM(F3,H3)</f>
        <v>76200.009999999995</v>
      </c>
      <c r="U4" s="9">
        <f t="shared" ref="U4:U12" si="7">F3*5%</f>
        <v>3800.0005000000001</v>
      </c>
      <c r="V4" s="9">
        <f t="shared" ref="V4:V12" si="8">LEN(D3)</f>
        <v>9</v>
      </c>
      <c r="W4" s="9" t="str">
        <f t="shared" ref="W4:W12" si="9">TEXT(E3,"yyyy-mm-dd")</f>
        <v>2019-05-05</v>
      </c>
    </row>
    <row r="5" spans="1:23" x14ac:dyDescent="0.25">
      <c r="A5" s="4" t="s">
        <v>14</v>
      </c>
      <c r="B5" s="4" t="s">
        <v>25</v>
      </c>
      <c r="C5" s="4" t="s">
        <v>15</v>
      </c>
      <c r="D5" s="4" t="s">
        <v>7</v>
      </c>
      <c r="E5" s="5">
        <v>43590</v>
      </c>
      <c r="F5" s="4">
        <v>55000</v>
      </c>
      <c r="G5" s="4">
        <v>28</v>
      </c>
      <c r="H5" s="4">
        <v>500</v>
      </c>
      <c r="I5" s="2"/>
      <c r="K5" s="9" t="s">
        <v>24</v>
      </c>
      <c r="L5" s="9" t="s">
        <v>50</v>
      </c>
      <c r="M5" s="9" t="str">
        <v>Shivaji Jadhav</v>
      </c>
      <c r="N5" s="9">
        <f t="shared" si="0"/>
        <v>1</v>
      </c>
      <c r="O5" s="9">
        <f t="shared" si="1"/>
        <v>7</v>
      </c>
      <c r="P5" s="26">
        <f t="shared" si="2"/>
        <v>2021</v>
      </c>
      <c r="Q5" s="9">
        <f t="shared" si="3"/>
        <v>5</v>
      </c>
      <c r="R5" s="9" t="str">
        <f t="shared" si="4"/>
        <v>Thu</v>
      </c>
      <c r="S5" s="9" t="str">
        <f t="shared" si="5"/>
        <v>Jul</v>
      </c>
      <c r="T5" s="9">
        <f t="shared" si="6"/>
        <v>65500</v>
      </c>
      <c r="U5" s="9">
        <f t="shared" si="7"/>
        <v>3250</v>
      </c>
      <c r="V5" s="9">
        <f t="shared" si="8"/>
        <v>8</v>
      </c>
      <c r="W5" s="9" t="str">
        <f t="shared" si="9"/>
        <v>2021-07-01</v>
      </c>
    </row>
    <row r="6" spans="1:23" x14ac:dyDescent="0.25">
      <c r="A6" s="4" t="s">
        <v>16</v>
      </c>
      <c r="B6" s="4" t="s">
        <v>35</v>
      </c>
      <c r="C6" s="4" t="s">
        <v>6</v>
      </c>
      <c r="D6" s="4" t="s">
        <v>10</v>
      </c>
      <c r="E6" s="5">
        <v>43988</v>
      </c>
      <c r="F6" s="4">
        <v>30000</v>
      </c>
      <c r="G6" s="4">
        <v>27</v>
      </c>
      <c r="H6" s="4">
        <v>300</v>
      </c>
      <c r="I6" s="2"/>
      <c r="K6" s="9" t="s">
        <v>25</v>
      </c>
      <c r="L6" s="9" t="s">
        <v>25</v>
      </c>
      <c r="M6" s="9" t="str">
        <v>Nilesh</v>
      </c>
      <c r="N6" s="9">
        <f t="shared" si="0"/>
        <v>5</v>
      </c>
      <c r="O6" s="9">
        <f t="shared" si="1"/>
        <v>5</v>
      </c>
      <c r="P6" s="26">
        <f t="shared" si="2"/>
        <v>2019</v>
      </c>
      <c r="Q6" s="9">
        <f t="shared" si="3"/>
        <v>1</v>
      </c>
      <c r="R6" s="9" t="str">
        <f t="shared" si="4"/>
        <v>Sun</v>
      </c>
      <c r="S6" s="9" t="str">
        <f t="shared" si="5"/>
        <v>May</v>
      </c>
      <c r="T6" s="9">
        <f t="shared" si="6"/>
        <v>55500</v>
      </c>
      <c r="U6" s="9">
        <f t="shared" si="7"/>
        <v>2750</v>
      </c>
      <c r="V6" s="9">
        <f t="shared" si="8"/>
        <v>11</v>
      </c>
      <c r="W6" s="9" t="str">
        <f t="shared" si="9"/>
        <v>2019-05-05</v>
      </c>
    </row>
    <row r="7" spans="1:23" x14ac:dyDescent="0.25">
      <c r="A7" s="4" t="s">
        <v>17</v>
      </c>
      <c r="B7" s="4" t="s">
        <v>41</v>
      </c>
      <c r="C7" s="4" t="s">
        <v>9</v>
      </c>
      <c r="D7" s="4" t="s">
        <v>13</v>
      </c>
      <c r="E7" s="5">
        <v>43480</v>
      </c>
      <c r="F7" s="4">
        <v>71000</v>
      </c>
      <c r="G7" s="4">
        <v>31</v>
      </c>
      <c r="H7" s="4">
        <v>750</v>
      </c>
      <c r="I7" s="2"/>
      <c r="J7" s="2"/>
      <c r="K7" s="9" t="s">
        <v>46</v>
      </c>
      <c r="L7" s="9" t="s">
        <v>51</v>
      </c>
      <c r="M7" s="9" t="str">
        <v>Yash Pawar</v>
      </c>
      <c r="N7" s="9">
        <f t="shared" si="0"/>
        <v>6</v>
      </c>
      <c r="O7" s="9">
        <f t="shared" si="1"/>
        <v>6</v>
      </c>
      <c r="P7" s="26">
        <f t="shared" si="2"/>
        <v>2020</v>
      </c>
      <c r="Q7" s="9">
        <f t="shared" si="3"/>
        <v>7</v>
      </c>
      <c r="R7" s="9" t="str">
        <f t="shared" si="4"/>
        <v>Sat</v>
      </c>
      <c r="S7" s="9" t="str">
        <f t="shared" si="5"/>
        <v>Jun</v>
      </c>
      <c r="T7" s="9">
        <f t="shared" si="6"/>
        <v>30300</v>
      </c>
      <c r="U7" s="9">
        <f t="shared" si="7"/>
        <v>1500</v>
      </c>
      <c r="V7" s="9">
        <f t="shared" si="8"/>
        <v>9</v>
      </c>
      <c r="W7" s="9" t="str">
        <f t="shared" si="9"/>
        <v>2020-06-06</v>
      </c>
    </row>
    <row r="8" spans="1:23" x14ac:dyDescent="0.25">
      <c r="A8" s="4" t="s">
        <v>18</v>
      </c>
      <c r="B8" s="4" t="s">
        <v>36</v>
      </c>
      <c r="C8" s="4" t="s">
        <v>12</v>
      </c>
      <c r="D8" s="4" t="s">
        <v>7</v>
      </c>
      <c r="E8" s="5">
        <v>44451</v>
      </c>
      <c r="F8" s="4">
        <v>69000</v>
      </c>
      <c r="G8" s="4">
        <v>42</v>
      </c>
      <c r="H8" s="4">
        <v>300</v>
      </c>
      <c r="I8" s="2"/>
      <c r="J8" s="2"/>
      <c r="K8" s="9" t="s">
        <v>26</v>
      </c>
      <c r="L8" s="9" t="s">
        <v>52</v>
      </c>
      <c r="M8" s="9" t="str">
        <v>Sahil Shitole</v>
      </c>
      <c r="N8" s="9">
        <f t="shared" si="0"/>
        <v>15</v>
      </c>
      <c r="O8" s="9">
        <f t="shared" si="1"/>
        <v>1</v>
      </c>
      <c r="P8" s="26">
        <f t="shared" si="2"/>
        <v>2019</v>
      </c>
      <c r="Q8" s="9">
        <f t="shared" si="3"/>
        <v>3</v>
      </c>
      <c r="R8" s="9" t="str">
        <f t="shared" si="4"/>
        <v>Tue</v>
      </c>
      <c r="S8" s="9" t="str">
        <f t="shared" si="5"/>
        <v>Jan</v>
      </c>
      <c r="T8" s="9">
        <f t="shared" si="6"/>
        <v>71750</v>
      </c>
      <c r="U8" s="9">
        <f t="shared" si="7"/>
        <v>3550</v>
      </c>
      <c r="V8" s="9">
        <f t="shared" si="8"/>
        <v>8</v>
      </c>
      <c r="W8" s="9" t="str">
        <f t="shared" si="9"/>
        <v>2019-01-15</v>
      </c>
    </row>
    <row r="9" spans="1:23" x14ac:dyDescent="0.25">
      <c r="A9" s="4" t="s">
        <v>19</v>
      </c>
      <c r="B9" s="4" t="s">
        <v>37</v>
      </c>
      <c r="C9" s="4" t="s">
        <v>15</v>
      </c>
      <c r="D9" s="4" t="s">
        <v>13</v>
      </c>
      <c r="E9" s="5">
        <v>45437</v>
      </c>
      <c r="F9" s="4">
        <v>25000</v>
      </c>
      <c r="G9" s="4">
        <v>39</v>
      </c>
      <c r="H9" s="4">
        <v>200</v>
      </c>
      <c r="I9" s="2"/>
      <c r="J9" s="2"/>
      <c r="K9" s="9" t="s">
        <v>47</v>
      </c>
      <c r="L9" s="9" t="s">
        <v>53</v>
      </c>
      <c r="M9" s="9" t="str">
        <v>Vivek Bhosle</v>
      </c>
      <c r="N9" s="9">
        <f t="shared" si="0"/>
        <v>12</v>
      </c>
      <c r="O9" s="9">
        <f t="shared" si="1"/>
        <v>9</v>
      </c>
      <c r="P9" s="26">
        <f t="shared" si="2"/>
        <v>2021</v>
      </c>
      <c r="Q9" s="9">
        <f t="shared" si="3"/>
        <v>1</v>
      </c>
      <c r="R9" s="9" t="str">
        <f t="shared" si="4"/>
        <v>Sun</v>
      </c>
      <c r="S9" s="9" t="str">
        <f t="shared" si="5"/>
        <v>Sep</v>
      </c>
      <c r="T9" s="9">
        <f t="shared" si="6"/>
        <v>69300</v>
      </c>
      <c r="U9" s="9">
        <f t="shared" si="7"/>
        <v>3450</v>
      </c>
      <c r="V9" s="9">
        <f t="shared" si="8"/>
        <v>11</v>
      </c>
      <c r="W9" s="9" t="str">
        <f t="shared" si="9"/>
        <v>2021-09-12</v>
      </c>
    </row>
    <row r="10" spans="1:23" ht="30" x14ac:dyDescent="0.25">
      <c r="A10" s="4" t="s">
        <v>20</v>
      </c>
      <c r="B10" s="4" t="s">
        <v>44</v>
      </c>
      <c r="C10" s="4" t="s">
        <v>6</v>
      </c>
      <c r="D10" s="4" t="s">
        <v>10</v>
      </c>
      <c r="E10" s="5">
        <v>44683</v>
      </c>
      <c r="F10" s="4">
        <v>73000</v>
      </c>
      <c r="G10" s="4">
        <v>36</v>
      </c>
      <c r="H10" s="4">
        <v>200</v>
      </c>
      <c r="I10" s="2"/>
      <c r="J10" s="2"/>
      <c r="K10" s="9" t="s">
        <v>27</v>
      </c>
      <c r="L10" s="9" t="s">
        <v>54</v>
      </c>
      <c r="M10" s="9" t="str">
        <v>Akash Madne</v>
      </c>
      <c r="N10" s="9">
        <f t="shared" si="0"/>
        <v>25</v>
      </c>
      <c r="O10" s="9">
        <f t="shared" si="1"/>
        <v>5</v>
      </c>
      <c r="P10" s="26">
        <f t="shared" si="2"/>
        <v>2024</v>
      </c>
      <c r="Q10" s="9">
        <f t="shared" si="3"/>
        <v>7</v>
      </c>
      <c r="R10" s="9" t="str">
        <f t="shared" si="4"/>
        <v>Sat</v>
      </c>
      <c r="S10" s="9" t="str">
        <f t="shared" si="5"/>
        <v>May</v>
      </c>
      <c r="T10" s="9">
        <f t="shared" si="6"/>
        <v>25200</v>
      </c>
      <c r="U10" s="9">
        <f t="shared" si="7"/>
        <v>1250</v>
      </c>
      <c r="V10" s="9">
        <f t="shared" si="8"/>
        <v>8</v>
      </c>
      <c r="W10" s="9" t="str">
        <f t="shared" si="9"/>
        <v>2024-05-25</v>
      </c>
    </row>
    <row r="11" spans="1:23" x14ac:dyDescent="0.25">
      <c r="A11" s="7" t="s">
        <v>21</v>
      </c>
      <c r="B11" s="7" t="s">
        <v>43</v>
      </c>
      <c r="C11" s="7" t="s">
        <v>9</v>
      </c>
      <c r="D11" s="7" t="s">
        <v>7</v>
      </c>
      <c r="E11" s="8">
        <v>45500</v>
      </c>
      <c r="F11" s="7">
        <v>29000</v>
      </c>
      <c r="G11" s="7">
        <v>22</v>
      </c>
      <c r="H11" s="7">
        <v>300</v>
      </c>
      <c r="I11" s="2"/>
      <c r="J11" s="2"/>
      <c r="K11" s="9" t="s">
        <v>28</v>
      </c>
      <c r="L11" s="9" t="s">
        <v>55</v>
      </c>
      <c r="M11" s="9" t="str">
        <v>Sumit Khandare</v>
      </c>
      <c r="N11" s="9">
        <f t="shared" si="0"/>
        <v>2</v>
      </c>
      <c r="O11" s="9">
        <f t="shared" si="1"/>
        <v>5</v>
      </c>
      <c r="P11" s="26">
        <f t="shared" si="2"/>
        <v>2022</v>
      </c>
      <c r="Q11" s="9">
        <f t="shared" si="3"/>
        <v>2</v>
      </c>
      <c r="R11" s="9" t="str">
        <f t="shared" si="4"/>
        <v>Mon</v>
      </c>
      <c r="S11" s="9" t="str">
        <f t="shared" si="5"/>
        <v>May</v>
      </c>
      <c r="T11" s="9">
        <f t="shared" si="6"/>
        <v>73200</v>
      </c>
      <c r="U11" s="9">
        <f t="shared" si="7"/>
        <v>3650</v>
      </c>
      <c r="V11" s="9">
        <f t="shared" si="8"/>
        <v>9</v>
      </c>
      <c r="W11" s="9" t="str">
        <f t="shared" si="9"/>
        <v>2022-05-02</v>
      </c>
    </row>
    <row r="12" spans="1:23" x14ac:dyDescent="0.25">
      <c r="H12" s="2"/>
      <c r="K12" s="9" t="s">
        <v>29</v>
      </c>
      <c r="L12" s="9" t="s">
        <v>56</v>
      </c>
      <c r="M12" s="9" t="str">
        <v>Ramesh Bhosale</v>
      </c>
      <c r="N12" s="9">
        <f t="shared" si="0"/>
        <v>27</v>
      </c>
      <c r="O12" s="9">
        <f t="shared" si="1"/>
        <v>7</v>
      </c>
      <c r="P12" s="26">
        <f t="shared" si="2"/>
        <v>2024</v>
      </c>
      <c r="Q12" s="9">
        <f t="shared" si="3"/>
        <v>7</v>
      </c>
      <c r="R12" s="9" t="str">
        <f t="shared" si="4"/>
        <v>Sat</v>
      </c>
      <c r="S12" s="9" t="str">
        <f t="shared" si="5"/>
        <v>Jul</v>
      </c>
      <c r="T12" s="9">
        <f t="shared" si="6"/>
        <v>29300</v>
      </c>
      <c r="U12" s="9">
        <f t="shared" si="7"/>
        <v>1450</v>
      </c>
      <c r="V12" s="9">
        <f t="shared" si="8"/>
        <v>11</v>
      </c>
      <c r="W12" s="9" t="str">
        <f t="shared" si="9"/>
        <v>2024-07-27</v>
      </c>
    </row>
    <row r="13" spans="1:23" x14ac:dyDescent="0.25">
      <c r="B13" s="1"/>
      <c r="C13" s="1"/>
      <c r="G13" t="s">
        <v>121</v>
      </c>
      <c r="H13" s="2"/>
    </row>
    <row r="14" spans="1:23" x14ac:dyDescent="0.25">
      <c r="A14" s="25" t="s">
        <v>100</v>
      </c>
      <c r="B14" s="22" t="s">
        <v>30</v>
      </c>
      <c r="C14" s="9">
        <v>10</v>
      </c>
    </row>
    <row r="15" spans="1:23" x14ac:dyDescent="0.25">
      <c r="A15" s="25" t="s">
        <v>101</v>
      </c>
      <c r="B15" s="23" t="s">
        <v>71</v>
      </c>
      <c r="C15" s="9">
        <f>MAX(F2:F11)</f>
        <v>76000.009999999995</v>
      </c>
      <c r="J15" s="1"/>
      <c r="K15" s="1"/>
      <c r="N15" s="1"/>
      <c r="O15" s="1"/>
      <c r="P15" s="1"/>
      <c r="Q15" s="1"/>
    </row>
    <row r="16" spans="1:23" ht="30" x14ac:dyDescent="0.25">
      <c r="A16" s="25" t="s">
        <v>102</v>
      </c>
      <c r="B16" s="23" t="s">
        <v>73</v>
      </c>
      <c r="C16" s="9">
        <f>MIN(F2:F11)</f>
        <v>25000</v>
      </c>
      <c r="D16" s="3"/>
      <c r="J16" s="2"/>
    </row>
    <row r="17" spans="1:10" x14ac:dyDescent="0.25">
      <c r="A17" s="25" t="s">
        <v>103</v>
      </c>
      <c r="B17" s="23" t="s">
        <v>38</v>
      </c>
      <c r="C17" s="9">
        <f>AVERAGE(G2:G11)</f>
        <v>33.299999999999997</v>
      </c>
      <c r="J17" s="2"/>
    </row>
    <row r="18" spans="1:10" ht="45" x14ac:dyDescent="0.25">
      <c r="A18" s="25" t="s">
        <v>104</v>
      </c>
      <c r="B18" s="23" t="s">
        <v>74</v>
      </c>
      <c r="C18" s="9">
        <f>COUNTIF(C2:C11,"North")</f>
        <v>3</v>
      </c>
      <c r="J18" s="2"/>
    </row>
    <row r="19" spans="1:10" ht="30" x14ac:dyDescent="0.25">
      <c r="A19" s="25" t="s">
        <v>105</v>
      </c>
      <c r="B19" s="23" t="s">
        <v>75</v>
      </c>
      <c r="C19" s="9">
        <f>SUM(F2:F11)</f>
        <v>543000.01</v>
      </c>
      <c r="J19" s="2"/>
    </row>
    <row r="20" spans="1:10" ht="30" x14ac:dyDescent="0.25">
      <c r="A20" s="25" t="s">
        <v>106</v>
      </c>
      <c r="B20" s="23" t="s">
        <v>68</v>
      </c>
      <c r="C20" s="9">
        <f>MAX(F2:F11)-MIN(F2:F11)</f>
        <v>51000.009999999995</v>
      </c>
      <c r="J20" s="2"/>
    </row>
    <row r="21" spans="1:10" x14ac:dyDescent="0.25">
      <c r="J21" s="2"/>
    </row>
    <row r="22" spans="1:10" x14ac:dyDescent="0.25">
      <c r="A22" t="s">
        <v>119</v>
      </c>
      <c r="J22" s="2"/>
    </row>
    <row r="23" spans="1:10" ht="30" x14ac:dyDescent="0.25">
      <c r="A23" s="6" t="s">
        <v>0</v>
      </c>
      <c r="B23" s="1"/>
      <c r="C23" s="1"/>
      <c r="D23" s="1"/>
      <c r="E23" s="1"/>
      <c r="F23" s="1"/>
      <c r="G23" s="1"/>
      <c r="H23" s="1"/>
      <c r="J23" s="2"/>
    </row>
    <row r="24" spans="1:10" x14ac:dyDescent="0.25">
      <c r="A24" s="4" t="s">
        <v>16</v>
      </c>
      <c r="B24" s="2"/>
      <c r="C24" s="2"/>
      <c r="D24" s="2"/>
      <c r="E24" s="15"/>
      <c r="F24" s="2"/>
      <c r="G24" s="2"/>
      <c r="H24" s="2"/>
      <c r="J24" s="2"/>
    </row>
    <row r="25" spans="1:10" x14ac:dyDescent="0.25">
      <c r="J25" s="14"/>
    </row>
    <row r="1048576" spans="12:12" x14ac:dyDescent="0.25">
      <c r="L1048576">
        <f>MAX(L2:L1048575)</f>
        <v>0</v>
      </c>
    </row>
  </sheetData>
  <mergeCells count="1">
    <mergeCell ref="K1:L1"/>
  </mergeCells>
  <phoneticPr fontId="2" type="noConversion"/>
  <conditionalFormatting sqref="G2:G11">
    <cfRule type="cellIs" dxfId="79" priority="1" operator="between">
      <formula>29</formula>
      <formula>36</formula>
    </cfRule>
    <cfRule type="cellIs" dxfId="78" priority="2" operator="lessThan">
      <formula>30</formula>
    </cfRule>
    <cfRule type="cellIs" dxfId="77" priority="3" operator="greaterThan">
      <formula>35</formula>
    </cfRule>
    <cfRule type="cellIs" dxfId="76" priority="4" operator="greaterThan">
      <formula>35</formula>
    </cfRule>
  </conditionalFormatting>
  <dataValidations count="1">
    <dataValidation type="list" allowBlank="1" showInputMessage="1" showErrorMessage="1" sqref="A24" xr:uid="{05F910BA-F4C2-4439-8A07-1C7F29FECA49}">
      <formula1>$A$2:$A$11</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A0D40-9EFE-4EC8-A0A9-5480244C5428}">
  <dimension ref="A1:E29"/>
  <sheetViews>
    <sheetView tabSelected="1" workbookViewId="0">
      <selection activeCell="F12" sqref="F12"/>
    </sheetView>
  </sheetViews>
  <sheetFormatPr defaultRowHeight="15" x14ac:dyDescent="0.25"/>
  <cols>
    <col min="2" max="2" width="91.28515625" bestFit="1" customWidth="1"/>
    <col min="4" max="4" width="15.140625" bestFit="1" customWidth="1"/>
  </cols>
  <sheetData>
    <row r="1" spans="1:5" x14ac:dyDescent="0.25">
      <c r="A1" s="32" t="s">
        <v>126</v>
      </c>
      <c r="B1" s="33" t="s">
        <v>70</v>
      </c>
      <c r="C1" s="32" t="s">
        <v>96</v>
      </c>
      <c r="D1" s="32" t="s">
        <v>97</v>
      </c>
    </row>
    <row r="2" spans="1:5" x14ac:dyDescent="0.25">
      <c r="A2" s="9"/>
      <c r="B2" s="27" t="s">
        <v>64</v>
      </c>
      <c r="C2" s="9"/>
      <c r="D2" s="9"/>
    </row>
    <row r="3" spans="1:5" x14ac:dyDescent="0.25">
      <c r="A3" s="9">
        <v>1</v>
      </c>
      <c r="B3" s="28" t="s">
        <v>127</v>
      </c>
      <c r="C3" s="9">
        <v>10</v>
      </c>
      <c r="D3" s="9">
        <f>IF('Que. to solve for candidate'!$C14='Dataset with answer'!$C14,10,0)</f>
        <v>10</v>
      </c>
    </row>
    <row r="4" spans="1:5" x14ac:dyDescent="0.25">
      <c r="A4" s="9">
        <v>2</v>
      </c>
      <c r="B4" s="28" t="s">
        <v>132</v>
      </c>
      <c r="C4" s="9">
        <v>10</v>
      </c>
      <c r="D4" s="9">
        <f>IF('Que. to solve for candidate'!$C15='Dataset with answer'!$C15,10,0)</f>
        <v>10</v>
      </c>
    </row>
    <row r="5" spans="1:5" x14ac:dyDescent="0.25">
      <c r="A5" s="9">
        <v>3</v>
      </c>
      <c r="B5" s="28" t="s">
        <v>131</v>
      </c>
      <c r="C5" s="9">
        <v>10</v>
      </c>
      <c r="D5" s="9">
        <f>IF('Que. to solve for candidate'!$C16='Dataset with answer'!$C16,10,0)</f>
        <v>10</v>
      </c>
    </row>
    <row r="6" spans="1:5" x14ac:dyDescent="0.25">
      <c r="A6" s="9">
        <v>4</v>
      </c>
      <c r="B6" s="28" t="s">
        <v>130</v>
      </c>
      <c r="C6" s="9">
        <v>10</v>
      </c>
      <c r="D6" s="9">
        <f>IF('Que. to solve for candidate'!$C17='Dataset with answer'!$C17,10,0)</f>
        <v>10</v>
      </c>
    </row>
    <row r="7" spans="1:5" x14ac:dyDescent="0.25">
      <c r="A7" s="9">
        <v>5</v>
      </c>
      <c r="B7" s="28" t="s">
        <v>129</v>
      </c>
      <c r="C7" s="9">
        <v>10</v>
      </c>
      <c r="D7" s="9">
        <f>IF('Que. to solve for candidate'!$C18='Dataset with answer'!$C18,10,0)</f>
        <v>10</v>
      </c>
    </row>
    <row r="8" spans="1:5" x14ac:dyDescent="0.25">
      <c r="A8" s="9">
        <v>6</v>
      </c>
      <c r="B8" s="28" t="s">
        <v>128</v>
      </c>
      <c r="C8" s="9">
        <v>10</v>
      </c>
      <c r="D8" s="9">
        <f>IF('Que. to solve for candidate'!$C19='Dataset with answer'!$C19,10,0)</f>
        <v>10</v>
      </c>
    </row>
    <row r="9" spans="1:5" x14ac:dyDescent="0.25">
      <c r="A9" s="9">
        <v>7</v>
      </c>
      <c r="B9" s="28" t="s">
        <v>90</v>
      </c>
      <c r="C9" s="9">
        <v>10</v>
      </c>
      <c r="D9" s="9">
        <f>IF('Que. to solve for candidate'!C20='Dataset with answer'!C20,10,0)</f>
        <v>10</v>
      </c>
    </row>
    <row r="10" spans="1:5" ht="45" x14ac:dyDescent="0.25">
      <c r="A10" s="9">
        <v>1</v>
      </c>
      <c r="B10" s="29" t="s">
        <v>133</v>
      </c>
      <c r="C10" s="9">
        <v>10</v>
      </c>
      <c r="D10" s="9" cm="1">
        <f t="array" ref="D10:E10">IF('Que. to solve for candidate'!$K$3:$L$3='Dataset with answer'!$K$3:$L$3,10,0)</f>
        <v>10</v>
      </c>
      <c r="E10">
        <v>10</v>
      </c>
    </row>
    <row r="11" spans="1:5" x14ac:dyDescent="0.25">
      <c r="A11" s="9">
        <v>2</v>
      </c>
      <c r="B11" s="30" t="s">
        <v>92</v>
      </c>
      <c r="C11" s="9">
        <v>10</v>
      </c>
      <c r="D11" s="9">
        <f>IF('Que. to solve for candidate'!M3='Dataset with answer'!M3,10,0)</f>
        <v>10</v>
      </c>
    </row>
    <row r="12" spans="1:5" x14ac:dyDescent="0.25">
      <c r="A12" s="9">
        <v>3</v>
      </c>
      <c r="B12" s="28" t="s">
        <v>76</v>
      </c>
      <c r="C12" s="9">
        <v>10</v>
      </c>
      <c r="D12" s="9">
        <f>IF('Que. to solve for candidate'!N3='Dataset with answer'!N3,10,0)</f>
        <v>10</v>
      </c>
    </row>
    <row r="13" spans="1:5" x14ac:dyDescent="0.25">
      <c r="A13" s="9">
        <v>4</v>
      </c>
      <c r="B13" s="28" t="s">
        <v>77</v>
      </c>
      <c r="C13" s="9">
        <v>10</v>
      </c>
      <c r="D13" s="9">
        <f>IF('Que. to solve for candidate'!O3='Dataset with answer'!O3,10,0)</f>
        <v>10</v>
      </c>
    </row>
    <row r="14" spans="1:5" x14ac:dyDescent="0.25">
      <c r="A14" s="9">
        <v>5</v>
      </c>
      <c r="B14" s="28" t="s">
        <v>78</v>
      </c>
      <c r="C14" s="9">
        <v>10</v>
      </c>
      <c r="D14" s="35">
        <f>IF('Que. to solve for candidate'!P3='Dataset with answer'!P3,10,0)</f>
        <v>10</v>
      </c>
    </row>
    <row r="15" spans="1:5" x14ac:dyDescent="0.25">
      <c r="A15" s="9">
        <v>6</v>
      </c>
      <c r="B15" s="28" t="s">
        <v>79</v>
      </c>
      <c r="C15" s="9">
        <v>10</v>
      </c>
      <c r="D15" s="9">
        <f>IF('Que. to solve for candidate'!Q3='Dataset with answer'!Q3,10,0)</f>
        <v>10</v>
      </c>
    </row>
    <row r="16" spans="1:5" x14ac:dyDescent="0.25">
      <c r="A16" s="9">
        <v>7</v>
      </c>
      <c r="B16" s="28" t="s">
        <v>80</v>
      </c>
      <c r="C16" s="9">
        <v>10</v>
      </c>
      <c r="D16" s="9">
        <f>IF('Que. to solve for candidate'!R3='Dataset with answer'!R3,10,0)</f>
        <v>10</v>
      </c>
    </row>
    <row r="17" spans="1:4" x14ac:dyDescent="0.25">
      <c r="A17" s="9">
        <v>8</v>
      </c>
      <c r="B17" s="28" t="s">
        <v>81</v>
      </c>
      <c r="C17" s="9">
        <v>10</v>
      </c>
      <c r="D17" s="9">
        <f>IF('Que. to solve for candidate'!S3='Dataset with answer'!S3,10,0)</f>
        <v>10</v>
      </c>
    </row>
    <row r="18" spans="1:4" x14ac:dyDescent="0.25">
      <c r="A18" s="9">
        <v>9</v>
      </c>
      <c r="B18" s="28" t="s">
        <v>82</v>
      </c>
      <c r="C18" s="9">
        <v>10</v>
      </c>
      <c r="D18" s="9">
        <f>IF('Que. to solve for candidate'!T3='Dataset with answer'!T3,10,0)</f>
        <v>10</v>
      </c>
    </row>
    <row r="19" spans="1:4" x14ac:dyDescent="0.25">
      <c r="A19" s="9">
        <v>10</v>
      </c>
      <c r="B19" s="28" t="s">
        <v>83</v>
      </c>
      <c r="C19" s="9">
        <v>10</v>
      </c>
      <c r="D19" s="9">
        <f>IF('Que. to solve for candidate'!U3='Dataset with answer'!U3,10,0)</f>
        <v>10</v>
      </c>
    </row>
    <row r="20" spans="1:4" x14ac:dyDescent="0.25">
      <c r="A20" s="9">
        <v>11</v>
      </c>
      <c r="B20" s="28" t="s">
        <v>84</v>
      </c>
      <c r="C20" s="9">
        <v>10</v>
      </c>
      <c r="D20" s="9">
        <f>IF('Dataset with answer'!V3='Que. to solve for candidate'!V3,10,0)</f>
        <v>10</v>
      </c>
    </row>
    <row r="21" spans="1:4" x14ac:dyDescent="0.25">
      <c r="A21" s="9">
        <v>12</v>
      </c>
      <c r="B21" s="28" t="s">
        <v>85</v>
      </c>
      <c r="C21" s="9">
        <v>10</v>
      </c>
      <c r="D21" s="9">
        <f>IF('Que. to solve for candidate'!W3='Dataset with answer'!W3,10,0)</f>
        <v>10</v>
      </c>
    </row>
    <row r="22" spans="1:4" x14ac:dyDescent="0.25">
      <c r="A22" s="9"/>
      <c r="B22" s="31" t="s">
        <v>98</v>
      </c>
      <c r="C22" s="20">
        <f>SUM(C3:C21)</f>
        <v>190</v>
      </c>
      <c r="D22" s="20">
        <f>SUM(D3:D21)</f>
        <v>190</v>
      </c>
    </row>
    <row r="26" spans="1:4" ht="30" x14ac:dyDescent="0.25">
      <c r="A26" s="9">
        <v>13</v>
      </c>
      <c r="B26" s="17" t="s">
        <v>95</v>
      </c>
      <c r="C26" s="9">
        <v>10</v>
      </c>
      <c r="D26" s="9"/>
    </row>
    <row r="27" spans="1:4" x14ac:dyDescent="0.25">
      <c r="A27" s="9">
        <v>14</v>
      </c>
      <c r="B27" s="16" t="s">
        <v>94</v>
      </c>
      <c r="C27" s="9">
        <v>10</v>
      </c>
      <c r="D27" s="9"/>
    </row>
    <row r="29" spans="1:4" x14ac:dyDescent="0.25">
      <c r="B29" s="21" t="s">
        <v>98</v>
      </c>
      <c r="C29" s="21">
        <f>SUM(C22,C26:C27)</f>
        <v>210</v>
      </c>
      <c r="D29" s="21">
        <f>SUM(D22,D26:D27)</f>
        <v>190</v>
      </c>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44" id="{D8DD4833-1CC2-4D51-AB05-3041D8426267}">
            <xm:f>'Que. to solve for candidate'!$C$14&lt;&gt;'Dataset with answer'!$C$14</xm:f>
            <x14:dxf>
              <fill>
                <patternFill>
                  <bgColor theme="5" tint="0.59996337778862885"/>
                </patternFill>
              </fill>
            </x14:dxf>
          </x14:cfRule>
          <x14:cfRule type="expression" priority="18" id="{CB6C9C18-1D80-4B36-9C27-3BCB3F56E34A}">
            <xm:f>'Que. to solve for candidate'!$C$14='Dataset with answer'!$C$14</xm:f>
            <x14:dxf>
              <fill>
                <patternFill>
                  <bgColor theme="6" tint="0.39994506668294322"/>
                </patternFill>
              </fill>
            </x14:dxf>
          </x14:cfRule>
          <xm:sqref>D3</xm:sqref>
        </x14:conditionalFormatting>
        <x14:conditionalFormatting xmlns:xm="http://schemas.microsoft.com/office/excel/2006/main">
          <x14:cfRule type="expression" priority="41" id="{825A649D-1D66-4B48-8E57-4ED218B869EB}">
            <xm:f>'Que. to solve for candidate'!$C$15&lt;&gt;'Dataset with answer'!$C$15</xm:f>
            <x14:dxf>
              <fill>
                <patternFill>
                  <bgColor theme="5" tint="0.39994506668294322"/>
                </patternFill>
              </fill>
            </x14:dxf>
          </x14:cfRule>
          <x14:cfRule type="expression" priority="17" id="{24C8D377-975E-4A90-80B4-71034AF382F3}">
            <xm:f>'Que. to solve for candidate'!$C$15='Dataset with answer'!$C$15</xm:f>
            <x14:dxf>
              <fill>
                <patternFill>
                  <bgColor theme="6" tint="0.59996337778862885"/>
                </patternFill>
              </fill>
            </x14:dxf>
          </x14:cfRule>
          <xm:sqref>D4</xm:sqref>
        </x14:conditionalFormatting>
        <x14:conditionalFormatting xmlns:xm="http://schemas.microsoft.com/office/excel/2006/main">
          <x14:cfRule type="expression" priority="40" id="{46E32000-0CCD-4185-997F-38C3D8814496}">
            <xm:f>'Que. to solve for candidate'!$C$16&lt;&gt;'Dataset with answer'!$C$16</xm:f>
            <x14:dxf>
              <fill>
                <patternFill>
                  <bgColor theme="5" tint="0.39994506668294322"/>
                </patternFill>
              </fill>
            </x14:dxf>
          </x14:cfRule>
          <x14:cfRule type="expression" priority="16" id="{20A4F0A9-B73C-4585-9891-E80C7B336DC9}">
            <xm:f>'Que. to solve for candidate'!$C$16='Dataset with answer'!$C$16</xm:f>
            <x14:dxf>
              <fill>
                <patternFill>
                  <bgColor theme="6" tint="0.59996337778862885"/>
                </patternFill>
              </fill>
            </x14:dxf>
          </x14:cfRule>
          <xm:sqref>D5</xm:sqref>
        </x14:conditionalFormatting>
        <x14:conditionalFormatting xmlns:xm="http://schemas.microsoft.com/office/excel/2006/main">
          <x14:cfRule type="expression" priority="39" id="{F80F2B32-EE9D-44C7-BC4A-EB900D0C0A4A}">
            <xm:f>'Que. to solve for candidate'!$C$17&lt;&gt;'Dataset with answer'!$C$17</xm:f>
            <x14:dxf>
              <fill>
                <patternFill>
                  <bgColor theme="5" tint="0.39994506668294322"/>
                </patternFill>
              </fill>
            </x14:dxf>
          </x14:cfRule>
          <x14:cfRule type="expression" priority="15" id="{F5AFA938-21C0-44B1-A20A-65F7F9BA9259}">
            <xm:f>'Que. to solve for candidate'!$C$17='Dataset with answer'!$C$17</xm:f>
            <x14:dxf>
              <fill>
                <patternFill>
                  <bgColor theme="6" tint="0.59996337778862885"/>
                </patternFill>
              </fill>
            </x14:dxf>
          </x14:cfRule>
          <xm:sqref>D6</xm:sqref>
        </x14:conditionalFormatting>
        <x14:conditionalFormatting xmlns:xm="http://schemas.microsoft.com/office/excel/2006/main">
          <x14:cfRule type="expression" priority="38" id="{EE78C392-DD2A-4594-95EE-002CB8DF0331}">
            <xm:f>'Que. to solve for candidate'!$C$18&lt;&gt;'Dataset with answer'!$C$18</xm:f>
            <x14:dxf>
              <fill>
                <patternFill>
                  <bgColor theme="5" tint="0.39994506668294322"/>
                </patternFill>
              </fill>
            </x14:dxf>
          </x14:cfRule>
          <x14:cfRule type="expression" priority="14" id="{535C922B-42E3-4630-981D-90CC0DF4C98A}">
            <xm:f>'Que. to solve for candidate'!$C$18='Dataset with answer'!$C$18</xm:f>
            <x14:dxf>
              <fill>
                <patternFill>
                  <bgColor theme="6" tint="0.59996337778862885"/>
                </patternFill>
              </fill>
            </x14:dxf>
          </x14:cfRule>
          <xm:sqref>D7</xm:sqref>
        </x14:conditionalFormatting>
        <x14:conditionalFormatting xmlns:xm="http://schemas.microsoft.com/office/excel/2006/main">
          <x14:cfRule type="expression" priority="37" id="{46BCCB11-2BFF-4C78-94B9-ABFE809838D0}">
            <xm:f>'Que. to solve for candidate'!$C$19&lt;&gt;'Dataset with answer'!$C$19</xm:f>
            <x14:dxf>
              <fill>
                <patternFill>
                  <bgColor theme="5" tint="0.39994506668294322"/>
                </patternFill>
              </fill>
            </x14:dxf>
          </x14:cfRule>
          <x14:cfRule type="expression" priority="13" id="{EE90856A-FCAF-4D8C-8FAA-D612A8672EC1}">
            <xm:f>'Que. to solve for candidate'!$C$19='Dataset with answer'!$C$19</xm:f>
            <x14:dxf>
              <fill>
                <patternFill>
                  <bgColor theme="6" tint="0.59996337778862885"/>
                </patternFill>
              </fill>
            </x14:dxf>
          </x14:cfRule>
          <xm:sqref>D8</xm:sqref>
        </x14:conditionalFormatting>
        <x14:conditionalFormatting xmlns:xm="http://schemas.microsoft.com/office/excel/2006/main">
          <x14:cfRule type="expression" priority="36" id="{FAAB881E-6BD0-46E1-8CA0-30FC00ADA205}">
            <xm:f>'Que. to solve for candidate'!$C$20&lt;&gt;'Dataset with answer'!$C$20</xm:f>
            <x14:dxf>
              <fill>
                <patternFill>
                  <bgColor theme="5" tint="0.39994506668294322"/>
                </patternFill>
              </fill>
            </x14:dxf>
          </x14:cfRule>
          <x14:cfRule type="expression" priority="12" id="{C6CC58C8-7C2A-4102-8720-BE9A867D5B2A}">
            <xm:f>'Que. to solve for candidate'!$C$20='Dataset with answer'!$C$20</xm:f>
            <x14:dxf>
              <fill>
                <patternFill>
                  <bgColor theme="6" tint="0.59996337778862885"/>
                </patternFill>
              </fill>
            </x14:dxf>
          </x14:cfRule>
          <xm:sqref>D9</xm:sqref>
        </x14:conditionalFormatting>
        <x14:conditionalFormatting xmlns:xm="http://schemas.microsoft.com/office/excel/2006/main">
          <x14:cfRule type="expression" priority="34" id="{85CB8240-D762-487B-AA04-A64FEBFF8C80}">
            <xm:f>'Que. to solve for candidate'!$M$3&lt;&gt;'Dataset with answer'!$M$3</xm:f>
            <x14:dxf>
              <fill>
                <patternFill>
                  <bgColor theme="5" tint="0.39994506668294322"/>
                </patternFill>
              </fill>
            </x14:dxf>
          </x14:cfRule>
          <x14:cfRule type="expression" priority="10" id="{0E3160CD-F34D-4585-A500-0597B5690E6A}">
            <xm:f>'Que. to solve for candidate'!$M$3='Dataset with answer'!$M$3</xm:f>
            <x14:dxf>
              <fill>
                <patternFill>
                  <bgColor theme="6" tint="0.59996337778862885"/>
                </patternFill>
              </fill>
            </x14:dxf>
          </x14:cfRule>
          <xm:sqref>D11</xm:sqref>
        </x14:conditionalFormatting>
        <x14:conditionalFormatting xmlns:xm="http://schemas.microsoft.com/office/excel/2006/main">
          <x14:cfRule type="expression" priority="33" id="{59D10067-DDE2-44CF-A027-EB6ADF1E35BB}">
            <xm:f>'Que. to solve for candidate'!$N$3&lt;&gt;'Dataset with answer'!$N$3</xm:f>
            <x14:dxf>
              <fill>
                <patternFill>
                  <bgColor theme="5" tint="0.39994506668294322"/>
                </patternFill>
              </fill>
            </x14:dxf>
          </x14:cfRule>
          <x14:cfRule type="expression" priority="9" id="{B297502E-33CA-49B0-BD67-860F0B8485CA}">
            <xm:f>'Que. to solve for candidate'!$N$3='Dataset with answer'!$N$3</xm:f>
            <x14:dxf>
              <fill>
                <patternFill>
                  <bgColor theme="6" tint="0.59996337778862885"/>
                </patternFill>
              </fill>
            </x14:dxf>
          </x14:cfRule>
          <xm:sqref>D12</xm:sqref>
        </x14:conditionalFormatting>
        <x14:conditionalFormatting xmlns:xm="http://schemas.microsoft.com/office/excel/2006/main">
          <x14:cfRule type="expression" priority="32" id="{DBC2EAD5-0850-441C-8143-77997ADCD86E}">
            <xm:f>'Que. to solve for candidate'!$O$3&lt;&gt;'Dataset with answer'!$O$3</xm:f>
            <x14:dxf>
              <fill>
                <patternFill>
                  <bgColor theme="5" tint="0.39994506668294322"/>
                </patternFill>
              </fill>
            </x14:dxf>
          </x14:cfRule>
          <x14:cfRule type="expression" priority="8" id="{AB2A750E-B931-445D-BA30-066EDF77434F}">
            <xm:f>'Que. to solve for candidate'!$O$3='Dataset with answer'!$O$3</xm:f>
            <x14:dxf>
              <fill>
                <patternFill>
                  <bgColor theme="6" tint="0.59996337778862885"/>
                </patternFill>
              </fill>
            </x14:dxf>
          </x14:cfRule>
          <xm:sqref>D13</xm:sqref>
        </x14:conditionalFormatting>
        <x14:conditionalFormatting xmlns:xm="http://schemas.microsoft.com/office/excel/2006/main">
          <x14:cfRule type="expression" priority="30" id="{09F049C1-FDE5-4836-ADE0-8B930CEBD8A5}">
            <xm:f>'Que. to solve for candidate'!$Q$3&lt;&gt;'Dataset with answer'!$Q$3</xm:f>
            <x14:dxf>
              <fill>
                <patternFill>
                  <bgColor theme="5" tint="0.39994506668294322"/>
                </patternFill>
              </fill>
            </x14:dxf>
          </x14:cfRule>
          <x14:cfRule type="expression" priority="7" id="{130C04BE-354C-4E22-BFE8-B0D264D301A8}">
            <xm:f>'Que. to solve for candidate'!$Q$3='Dataset with answer'!$Q$3</xm:f>
            <x14:dxf>
              <fill>
                <patternFill>
                  <bgColor theme="6" tint="0.59996337778862885"/>
                </patternFill>
              </fill>
            </x14:dxf>
          </x14:cfRule>
          <xm:sqref>D15</xm:sqref>
        </x14:conditionalFormatting>
        <x14:conditionalFormatting xmlns:xm="http://schemas.microsoft.com/office/excel/2006/main">
          <x14:cfRule type="expression" priority="29" id="{D2AE4423-2D08-4EAC-90D2-4C4BFE6B72A8}">
            <xm:f>'Que. to solve for candidate'!$R$3&lt;&gt;'Dataset with answer'!$R$3</xm:f>
            <x14:dxf>
              <fill>
                <patternFill>
                  <bgColor theme="5" tint="0.39994506668294322"/>
                </patternFill>
              </fill>
            </x14:dxf>
          </x14:cfRule>
          <x14:cfRule type="expression" priority="6" id="{4155D8FF-74F6-42B2-A34A-44776A6870A1}">
            <xm:f>'Que. to solve for candidate'!$R$3='Que. to solve for candidate'!$R$3</xm:f>
            <x14:dxf>
              <fill>
                <patternFill>
                  <bgColor theme="6" tint="0.59996337778862885"/>
                </patternFill>
              </fill>
            </x14:dxf>
          </x14:cfRule>
          <xm:sqref>D16</xm:sqref>
        </x14:conditionalFormatting>
        <x14:conditionalFormatting xmlns:xm="http://schemas.microsoft.com/office/excel/2006/main">
          <x14:cfRule type="expression" priority="25" id="{814E2F63-5546-4BF6-ACD7-845FD0370747}">
            <xm:f>'Que. to solve for candidate'!$S$3&lt;&gt;'Dataset with answer'!$S$3</xm:f>
            <x14:dxf>
              <fill>
                <patternFill>
                  <bgColor theme="5" tint="0.39994506668294322"/>
                </patternFill>
              </fill>
            </x14:dxf>
          </x14:cfRule>
          <x14:cfRule type="expression" priority="5" id="{649D9AE0-4CB4-4E59-A8B4-0D8668701613}">
            <xm:f>'Que. to solve for candidate'!$S$3='Dataset with answer'!$S$3</xm:f>
            <x14:dxf>
              <fill>
                <patternFill>
                  <bgColor theme="6" tint="0.59996337778862885"/>
                </patternFill>
              </fill>
            </x14:dxf>
          </x14:cfRule>
          <xm:sqref>D17</xm:sqref>
        </x14:conditionalFormatting>
        <x14:conditionalFormatting xmlns:xm="http://schemas.microsoft.com/office/excel/2006/main">
          <x14:cfRule type="expression" priority="24" id="{B71FB06F-8B56-4145-A6FA-40AB30DA5075}">
            <xm:f>'Que. to solve for candidate'!$T$3&lt;&gt;'Dataset with answer'!$T$3</xm:f>
            <x14:dxf>
              <fill>
                <patternFill>
                  <bgColor theme="5" tint="0.39994506668294322"/>
                </patternFill>
              </fill>
            </x14:dxf>
          </x14:cfRule>
          <x14:cfRule type="expression" priority="4" id="{213298C2-2ACF-453C-8087-3781376AF540}">
            <xm:f>'Que. to solve for candidate'!$T$3='Dataset with answer'!$T$3</xm:f>
            <x14:dxf>
              <fill>
                <patternFill>
                  <bgColor theme="6" tint="0.59996337778862885"/>
                </patternFill>
              </fill>
            </x14:dxf>
          </x14:cfRule>
          <xm:sqref>D18</xm:sqref>
        </x14:conditionalFormatting>
        <x14:conditionalFormatting xmlns:xm="http://schemas.microsoft.com/office/excel/2006/main">
          <x14:cfRule type="expression" priority="23" id="{82A0E41C-5AB7-4A6F-BE9E-D630906EC0E0}">
            <xm:f>'Que. to solve for candidate'!$U$3&lt;&gt;'Dataset with answer'!$U$3</xm:f>
            <x14:dxf>
              <fill>
                <patternFill>
                  <bgColor theme="5" tint="0.39994506668294322"/>
                </patternFill>
              </fill>
            </x14:dxf>
          </x14:cfRule>
          <x14:cfRule type="expression" priority="3" id="{DA2A0F1D-AA31-48F7-A311-8455971A9488}">
            <xm:f>'Que. to solve for candidate'!$U$3='Dataset with answer'!$U$3</xm:f>
            <x14:dxf>
              <fill>
                <patternFill>
                  <bgColor theme="6" tint="0.59996337778862885"/>
                </patternFill>
              </fill>
            </x14:dxf>
          </x14:cfRule>
          <xm:sqref>D19</xm:sqref>
        </x14:conditionalFormatting>
        <x14:conditionalFormatting xmlns:xm="http://schemas.microsoft.com/office/excel/2006/main">
          <x14:cfRule type="expression" priority="22" id="{1AE946C6-40D4-4863-BF60-4A02C464313E}">
            <xm:f>'Que. to solve for candidate'!$V$3&lt;&gt;'Dataset with answer'!$V$3</xm:f>
            <x14:dxf>
              <fill>
                <patternFill>
                  <bgColor theme="5" tint="0.39994506668294322"/>
                </patternFill>
              </fill>
            </x14:dxf>
          </x14:cfRule>
          <x14:cfRule type="expression" priority="2" id="{669A331F-745B-45A8-9D3F-F908EB81D039}">
            <xm:f>'Que. to solve for candidate'!$V$3='Dataset with answer'!$V$3</xm:f>
            <x14:dxf>
              <fill>
                <patternFill>
                  <bgColor theme="6" tint="0.59996337778862885"/>
                </patternFill>
              </fill>
            </x14:dxf>
          </x14:cfRule>
          <xm:sqref>D20</xm:sqref>
        </x14:conditionalFormatting>
        <x14:conditionalFormatting xmlns:xm="http://schemas.microsoft.com/office/excel/2006/main">
          <x14:cfRule type="expression" priority="21" id="{088DCCAE-4DF4-4982-928D-E9688840DA28}">
            <xm:f>'Que. to solve for candidate'!$W$3&lt;&gt;'Dataset with answer'!$W$3</xm:f>
            <x14:dxf>
              <fill>
                <patternFill>
                  <bgColor theme="5" tint="0.39994506668294322"/>
                </patternFill>
              </fill>
            </x14:dxf>
          </x14:cfRule>
          <x14:cfRule type="expression" priority="1" id="{97284401-6E38-45FB-93CB-8EFB4884B636}">
            <xm:f>'Que. to solve for candidate'!$W$3='Dataset with answer'!$W$3</xm:f>
            <x14:dxf>
              <fill>
                <patternFill>
                  <bgColor theme="6" tint="0.59996337778862885"/>
                </patternFill>
              </fill>
            </x14:dxf>
          </x14:cfRule>
          <xm:sqref>D21</xm:sqref>
        </x14:conditionalFormatting>
        <x14:conditionalFormatting xmlns:xm="http://schemas.microsoft.com/office/excel/2006/main">
          <x14:cfRule type="expression" priority="35" id="{5BA37879-229A-4208-BF06-E0C7ACBF6B6C}">
            <xm:f>'Que. to solve for candidate'!$K$3:$L$3&lt;&gt;'Dataset with answer'!$K$3:$L$3</xm:f>
            <x14:dxf>
              <fill>
                <patternFill>
                  <bgColor theme="5" tint="0.39994506668294322"/>
                </patternFill>
              </fill>
            </x14:dxf>
          </x14:cfRule>
          <xm:sqref>D10:E10</xm:sqref>
        </x14:conditionalFormatting>
        <x14:conditionalFormatting xmlns:xm="http://schemas.microsoft.com/office/excel/2006/main">
          <x14:cfRule type="expression" priority="20" id="{F4933B53-AE4C-4040-80A2-144D28C7A245}">
            <xm:f>'Que. to solve for candidate'!$P$3='Dataset with answer'!$P$3</xm:f>
            <x14:dxf>
              <fill>
                <patternFill>
                  <bgColor theme="6" tint="0.59996337778862885"/>
                </patternFill>
              </fill>
            </x14:dxf>
          </x14:cfRule>
          <x14:cfRule type="expression" priority="19" id="{BFEF8FA4-2BC8-4386-9293-3FAE0FE58495}">
            <xm:f>'Que. to solve for candidate'!$P$3&lt;&gt;'Dataset with answer'!$P$3</xm:f>
            <x14:dxf>
              <fill>
                <patternFill>
                  <bgColor rgb="FFFF0000"/>
                </patternFill>
              </fill>
            </x14:dxf>
          </x14:cfRule>
          <xm:sqref>D14</xm:sqref>
        </x14:conditionalFormatting>
        <x14:conditionalFormatting xmlns:xm="http://schemas.microsoft.com/office/excel/2006/main">
          <x14:cfRule type="expression" priority="11" id="{1BF42E80-FAE9-4930-B647-A84536E15101}">
            <xm:f>'Que. to solve for candidate'!$K$3:$L$3='Dataset with answer'!$K$3:$L$3</xm:f>
            <x14:dxf>
              <fill>
                <patternFill>
                  <bgColor theme="6" tint="0.59996337778862885"/>
                </patternFill>
              </fill>
            </x14:dxf>
          </x14:cfRule>
          <xm:sqref>D10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vt:lpstr>
      <vt:lpstr>Que on dataset</vt:lpstr>
      <vt:lpstr>Que. to solve for candidate</vt:lpstr>
      <vt:lpstr>Dataset with answer</vt:lpstr>
      <vt:lpstr>Result of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D Power Pvt Ltd.</dc:creator>
  <cp:lastModifiedBy>Samruddhi Jadhav</cp:lastModifiedBy>
  <dcterms:created xsi:type="dcterms:W3CDTF">2025-06-17T04:17:25Z</dcterms:created>
  <dcterms:modified xsi:type="dcterms:W3CDTF">2025-08-26T16:57:13Z</dcterms:modified>
</cp:coreProperties>
</file>