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eel Girder design tool (ship " sheetId="1" r:id="rId4"/>
  </sheets>
  <definedNames/>
  <calcPr/>
  <extLst>
    <ext uri="GoogleSheetsCustomDataVersion2">
      <go:sheetsCustomData xmlns:go="http://customooxmlschemas.google.com/" r:id="rId5" roundtripDataChecksum="6Hd+z8QwUTdS145mwNyDGd/FF9Up5oVIdi6iIT+fid8="/>
    </ext>
  </extLst>
</workbook>
</file>

<file path=xl/sharedStrings.xml><?xml version="1.0" encoding="utf-8"?>
<sst xmlns="http://schemas.openxmlformats.org/spreadsheetml/2006/main" count="149" uniqueCount="104">
  <si>
    <t>T - Girder Design Tool ----- Developed by Samson Mano &lt;https://sites.google.com/site/samsoninfinite/&gt;</t>
  </si>
  <si>
    <t>INPUT DATA</t>
  </si>
  <si>
    <t>Width of effective flange：</t>
  </si>
  <si>
    <r>
      <rPr>
        <rFont val="Verdana"/>
        <i/>
        <color theme="1"/>
        <sz val="11.0"/>
      </rPr>
      <t>l</t>
    </r>
    <r>
      <rPr>
        <rFont val="Verdana"/>
        <i/>
        <color theme="1"/>
        <sz val="11.0"/>
        <vertAlign val="subscript"/>
      </rPr>
      <t>T</t>
    </r>
  </si>
  <si>
    <t>=</t>
  </si>
  <si>
    <t>mm</t>
  </si>
  <si>
    <t>Thk. of effective flange：</t>
  </si>
  <si>
    <r>
      <rPr>
        <rFont val="Verdana"/>
        <i/>
        <color theme="1"/>
        <sz val="11.0"/>
      </rPr>
      <t>t</t>
    </r>
    <r>
      <rPr>
        <rFont val="Verdana"/>
        <i/>
        <color theme="1"/>
        <sz val="11.0"/>
        <vertAlign val="subscript"/>
      </rPr>
      <t>T</t>
    </r>
  </si>
  <si>
    <t xml:space="preserve">Height of web plate:  </t>
  </si>
  <si>
    <r>
      <rPr>
        <rFont val="Verdana"/>
        <i/>
        <color theme="1"/>
        <sz val="11.0"/>
      </rPr>
      <t>l</t>
    </r>
    <r>
      <rPr>
        <rFont val="Verdana"/>
        <i/>
        <color theme="1"/>
        <sz val="11.0"/>
        <vertAlign val="subscript"/>
      </rPr>
      <t>W</t>
    </r>
  </si>
  <si>
    <t xml:space="preserve">Thk. of web plate:  </t>
  </si>
  <si>
    <r>
      <rPr>
        <rFont val="Verdana"/>
        <i/>
        <color theme="1"/>
        <sz val="11.0"/>
      </rPr>
      <t>t</t>
    </r>
    <r>
      <rPr>
        <rFont val="Verdana"/>
        <i/>
        <color theme="1"/>
        <sz val="11.0"/>
        <vertAlign val="subscript"/>
      </rPr>
      <t>W</t>
    </r>
  </si>
  <si>
    <t>Dist. of hole center：</t>
  </si>
  <si>
    <r>
      <rPr>
        <rFont val="Verdana"/>
        <i/>
        <color theme="1"/>
        <sz val="11.0"/>
      </rPr>
      <t>h</t>
    </r>
    <r>
      <rPr>
        <rFont val="Verdana"/>
        <i/>
        <color theme="1"/>
        <sz val="11.0"/>
        <vertAlign val="subscript"/>
      </rPr>
      <t>H</t>
    </r>
  </si>
  <si>
    <t>Depth of hole：</t>
  </si>
  <si>
    <r>
      <rPr>
        <rFont val="Verdana"/>
        <i/>
        <color theme="1"/>
        <sz val="11.0"/>
      </rPr>
      <t>l</t>
    </r>
    <r>
      <rPr>
        <rFont val="Verdana"/>
        <i/>
        <color theme="1"/>
        <sz val="11.0"/>
        <vertAlign val="subscript"/>
      </rPr>
      <t>H</t>
    </r>
  </si>
  <si>
    <t xml:space="preserve">Width of face plate: </t>
  </si>
  <si>
    <r>
      <rPr>
        <rFont val="Verdana"/>
        <i/>
        <color theme="1"/>
        <sz val="11.0"/>
      </rPr>
      <t>l</t>
    </r>
    <r>
      <rPr>
        <rFont val="Verdana"/>
        <i/>
        <color theme="1"/>
        <sz val="11.0"/>
        <vertAlign val="subscript"/>
      </rPr>
      <t>B</t>
    </r>
  </si>
  <si>
    <t>Thk. of face plate：</t>
  </si>
  <si>
    <r>
      <rPr>
        <rFont val="Verdana"/>
        <i/>
        <color theme="1"/>
        <sz val="11.0"/>
      </rPr>
      <t>t</t>
    </r>
    <r>
      <rPr>
        <rFont val="Verdana"/>
        <i/>
        <color theme="1"/>
        <sz val="11.0"/>
        <vertAlign val="subscript"/>
      </rPr>
      <t>B</t>
    </r>
  </si>
  <si>
    <t>Maximum Bending moment :</t>
  </si>
  <si>
    <r>
      <rPr>
        <rFont val="Verdana"/>
        <i/>
        <color theme="1"/>
        <sz val="11.0"/>
      </rPr>
      <t>M</t>
    </r>
    <r>
      <rPr>
        <rFont val="Verdana"/>
        <i val="0"/>
        <color theme="1"/>
        <sz val="11.0"/>
        <vertAlign val="subscript"/>
      </rPr>
      <t>max</t>
    </r>
  </si>
  <si>
    <t>N-mm</t>
  </si>
  <si>
    <t>Maximum Shear Force :</t>
  </si>
  <si>
    <r>
      <rPr>
        <rFont val="Verdana"/>
        <i/>
        <color theme="1"/>
        <sz val="11.0"/>
      </rPr>
      <t>F</t>
    </r>
    <r>
      <rPr>
        <rFont val="Verdana"/>
        <i val="0"/>
        <color theme="1"/>
        <sz val="11.0"/>
        <vertAlign val="subscript"/>
      </rPr>
      <t>SFmax</t>
    </r>
  </si>
  <si>
    <t>N</t>
  </si>
  <si>
    <t>Yield strength of steel :</t>
  </si>
  <si>
    <t>σ</t>
  </si>
  <si>
    <r>
      <rPr>
        <rFont val="Verdana"/>
        <color theme="1"/>
        <sz val="11.0"/>
      </rPr>
      <t>N/mm</t>
    </r>
    <r>
      <rPr>
        <rFont val="Verdana"/>
        <color theme="1"/>
        <sz val="11.0"/>
        <vertAlign val="superscript"/>
      </rPr>
      <t>2</t>
    </r>
  </si>
  <si>
    <t>Density of steel :</t>
  </si>
  <si>
    <t>ρ</t>
  </si>
  <si>
    <r>
      <rPr>
        <rFont val="Verdana"/>
        <color theme="1"/>
        <sz val="11.0"/>
      </rPr>
      <t>Kg/m</t>
    </r>
    <r>
      <rPr>
        <rFont val="Verdana"/>
        <color theme="1"/>
        <sz val="11.0"/>
        <vertAlign val="superscript"/>
      </rPr>
      <t>3</t>
    </r>
  </si>
  <si>
    <t>CALCULATION</t>
  </si>
  <si>
    <t>1)</t>
  </si>
  <si>
    <t>Total Area:</t>
  </si>
  <si>
    <r>
      <rPr>
        <rFont val="Verdana"/>
        <b/>
        <i/>
        <color rgb="FFFF0000"/>
        <sz val="12.0"/>
      </rPr>
      <t>A</t>
    </r>
    <r>
      <rPr>
        <rFont val="Verdana"/>
        <b val="0"/>
        <i/>
        <color rgb="FFFF0000"/>
        <sz val="12.0"/>
      </rPr>
      <t xml:space="preserve"> = l</t>
    </r>
    <r>
      <rPr>
        <rFont val="Verdana"/>
        <b val="0"/>
        <i/>
        <color rgb="FFFF0000"/>
        <sz val="12.0"/>
        <vertAlign val="subscript"/>
      </rPr>
      <t xml:space="preserve">T </t>
    </r>
    <r>
      <rPr>
        <rFont val="Verdana"/>
        <b val="0"/>
        <i/>
        <color rgb="FFFF0000"/>
        <sz val="12.0"/>
      </rPr>
      <t>* t</t>
    </r>
    <r>
      <rPr>
        <rFont val="Verdana"/>
        <b val="0"/>
        <i/>
        <color rgb="FFFF0000"/>
        <sz val="12.0"/>
        <vertAlign val="subscript"/>
      </rPr>
      <t xml:space="preserve">T </t>
    </r>
    <r>
      <rPr>
        <rFont val="Verdana"/>
        <b val="0"/>
        <i/>
        <color rgb="FFFF0000"/>
        <sz val="12.0"/>
      </rPr>
      <t>+（ l</t>
    </r>
    <r>
      <rPr>
        <rFont val="Verdana"/>
        <b val="0"/>
        <i/>
        <color rgb="FFFF0000"/>
        <sz val="12.0"/>
        <vertAlign val="subscript"/>
      </rPr>
      <t xml:space="preserve">W </t>
    </r>
    <r>
      <rPr>
        <rFont val="Verdana"/>
        <b val="0"/>
        <i/>
        <color rgb="FFFF0000"/>
        <sz val="12.0"/>
      </rPr>
      <t>* t</t>
    </r>
    <r>
      <rPr>
        <rFont val="Verdana"/>
        <b val="0"/>
        <i/>
        <color rgb="FFFF0000"/>
        <sz val="12.0"/>
        <vertAlign val="subscript"/>
      </rPr>
      <t xml:space="preserve">W </t>
    </r>
    <r>
      <rPr>
        <rFont val="Verdana"/>
        <b val="0"/>
        <i/>
        <color rgb="FFFF0000"/>
        <sz val="12.0"/>
      </rPr>
      <t>- l</t>
    </r>
    <r>
      <rPr>
        <rFont val="Verdana"/>
        <b val="0"/>
        <i/>
        <color rgb="FFFF0000"/>
        <sz val="12.0"/>
        <vertAlign val="subscript"/>
      </rPr>
      <t xml:space="preserve">H </t>
    </r>
    <r>
      <rPr>
        <rFont val="Verdana"/>
        <b val="0"/>
        <i/>
        <color rgb="FFFF0000"/>
        <sz val="12.0"/>
      </rPr>
      <t>* t</t>
    </r>
    <r>
      <rPr>
        <rFont val="Verdana"/>
        <b val="0"/>
        <i/>
        <color rgb="FFFF0000"/>
        <sz val="12.0"/>
        <vertAlign val="subscript"/>
      </rPr>
      <t xml:space="preserve">W </t>
    </r>
    <r>
      <rPr>
        <rFont val="Verdana"/>
        <b val="0"/>
        <i/>
        <color rgb="FFFF0000"/>
        <sz val="12.0"/>
      </rPr>
      <t>）+ l</t>
    </r>
    <r>
      <rPr>
        <rFont val="Verdana"/>
        <b val="0"/>
        <i/>
        <color rgb="FFFF0000"/>
        <sz val="12.0"/>
        <vertAlign val="subscript"/>
      </rPr>
      <t xml:space="preserve">B </t>
    </r>
    <r>
      <rPr>
        <rFont val="Verdana"/>
        <b val="0"/>
        <i/>
        <color rgb="FFFF0000"/>
        <sz val="12.0"/>
      </rPr>
      <t>* t</t>
    </r>
    <r>
      <rPr>
        <rFont val="Verdana"/>
        <b val="0"/>
        <i/>
        <color rgb="FFFF0000"/>
        <sz val="12.0"/>
        <vertAlign val="subscript"/>
      </rPr>
      <t>B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</si>
  <si>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</si>
  <si>
    <t>2)</t>
  </si>
  <si>
    <t>Distance from Neutral Axis to top:</t>
  </si>
  <si>
    <r>
      <rPr>
        <rFont val="Verdana"/>
        <b/>
        <i/>
        <color rgb="FFFF0000"/>
        <sz val="12.0"/>
      </rPr>
      <t>z</t>
    </r>
    <r>
      <rPr>
        <rFont val="Verdana"/>
        <b val="0"/>
        <i/>
        <color rgb="FF0000FF"/>
        <sz val="12.0"/>
      </rPr>
      <t xml:space="preserve"> </t>
    </r>
    <r>
      <rPr>
        <rFont val="Verdana"/>
        <b val="0"/>
        <i/>
        <color rgb="FFFF0000"/>
        <sz val="12.0"/>
      </rPr>
      <t>= [ l</t>
    </r>
    <r>
      <rPr>
        <rFont val="Verdana"/>
        <b val="0"/>
        <i/>
        <color rgb="FFFF0000"/>
        <sz val="12.0"/>
        <vertAlign val="subscript"/>
      </rPr>
      <t>W</t>
    </r>
    <r>
      <rPr>
        <rFont val="Verdana"/>
        <b val="0"/>
        <i/>
        <color rgb="FFFF0000"/>
        <sz val="12.0"/>
      </rPr>
      <t>* t</t>
    </r>
    <r>
      <rPr>
        <rFont val="Verdana"/>
        <b val="0"/>
        <i/>
        <color rgb="FFFF0000"/>
        <sz val="12.0"/>
        <vertAlign val="subscript"/>
      </rPr>
      <t>W</t>
    </r>
    <r>
      <rPr>
        <rFont val="Verdana"/>
        <b val="0"/>
        <i/>
        <color rgb="FFFF0000"/>
        <sz val="12.0"/>
      </rPr>
      <t>* ( t</t>
    </r>
    <r>
      <rPr>
        <rFont val="Verdana"/>
        <b val="0"/>
        <i/>
        <color rgb="FFFF0000"/>
        <sz val="12.0"/>
        <vertAlign val="subscript"/>
      </rPr>
      <t>T</t>
    </r>
    <r>
      <rPr>
        <rFont val="Verdana"/>
        <b val="0"/>
        <i/>
        <color rgb="FFFF0000"/>
        <sz val="12.0"/>
      </rPr>
      <t>+ l</t>
    </r>
    <r>
      <rPr>
        <rFont val="Verdana"/>
        <b val="0"/>
        <i/>
        <color rgb="FFFF0000"/>
        <sz val="12.0"/>
        <vertAlign val="subscript"/>
      </rPr>
      <t xml:space="preserve">W </t>
    </r>
    <r>
      <rPr>
        <rFont val="Verdana"/>
        <b val="0"/>
        <i/>
        <color rgb="FFFF0000"/>
        <sz val="12.0"/>
      </rPr>
      <t>) /2 - l</t>
    </r>
    <r>
      <rPr>
        <rFont val="Verdana"/>
        <b val="0"/>
        <i/>
        <color rgb="FFFF0000"/>
        <sz val="12.0"/>
        <vertAlign val="subscript"/>
      </rPr>
      <t>H</t>
    </r>
    <r>
      <rPr>
        <rFont val="Verdana"/>
        <b val="0"/>
        <i/>
        <color rgb="FFFF0000"/>
        <sz val="12.0"/>
      </rPr>
      <t>* t</t>
    </r>
    <r>
      <rPr>
        <rFont val="Verdana"/>
        <b val="0"/>
        <i/>
        <color rgb="FFFF0000"/>
        <sz val="12.0"/>
        <vertAlign val="subscript"/>
      </rPr>
      <t>W</t>
    </r>
    <r>
      <rPr>
        <rFont val="Verdana"/>
        <b val="0"/>
        <i/>
        <color rgb="FFFF0000"/>
        <sz val="12.0"/>
      </rPr>
      <t>* ( t</t>
    </r>
    <r>
      <rPr>
        <rFont val="Verdana"/>
        <b val="0"/>
        <i/>
        <color rgb="FFFF0000"/>
        <sz val="12.0"/>
        <vertAlign val="subscript"/>
      </rPr>
      <t xml:space="preserve">T </t>
    </r>
    <r>
      <rPr>
        <rFont val="Verdana"/>
        <b val="0"/>
        <i/>
        <color rgb="FFFF0000"/>
        <sz val="12.0"/>
      </rPr>
      <t>/2+ h</t>
    </r>
    <r>
      <rPr>
        <rFont val="Verdana"/>
        <b val="0"/>
        <i/>
        <color rgb="FFFF0000"/>
        <sz val="12.0"/>
        <vertAlign val="subscript"/>
      </rPr>
      <t xml:space="preserve">H </t>
    </r>
    <r>
      <rPr>
        <rFont val="Verdana"/>
        <b val="0"/>
        <i/>
        <color rgb="FFFF0000"/>
        <sz val="12.0"/>
      </rPr>
      <t>) + l</t>
    </r>
    <r>
      <rPr>
        <rFont val="Verdana"/>
        <b val="0"/>
        <i/>
        <color rgb="FFFF0000"/>
        <sz val="12.0"/>
        <vertAlign val="subscript"/>
      </rPr>
      <t>B</t>
    </r>
    <r>
      <rPr>
        <rFont val="Verdana"/>
        <b val="0"/>
        <i/>
        <color rgb="FFFF0000"/>
        <sz val="12.0"/>
      </rPr>
      <t>* t</t>
    </r>
    <r>
      <rPr>
        <rFont val="Verdana"/>
        <b val="0"/>
        <i/>
        <color rgb="FFFF0000"/>
        <sz val="12.0"/>
        <vertAlign val="subscript"/>
      </rPr>
      <t>B</t>
    </r>
    <r>
      <rPr>
        <rFont val="Verdana"/>
        <b val="0"/>
        <i/>
        <color rgb="FFFF0000"/>
        <sz val="12.0"/>
      </rPr>
      <t>* ( t</t>
    </r>
    <r>
      <rPr>
        <rFont val="Verdana"/>
        <b val="0"/>
        <i/>
        <color rgb="FFFF0000"/>
        <sz val="12.0"/>
        <vertAlign val="subscript"/>
      </rPr>
      <t xml:space="preserve">T </t>
    </r>
    <r>
      <rPr>
        <rFont val="Verdana"/>
        <b val="0"/>
        <i/>
        <color rgb="FFFF0000"/>
        <sz val="12.0"/>
      </rPr>
      <t>/2+ l</t>
    </r>
    <r>
      <rPr>
        <rFont val="Verdana"/>
        <b val="0"/>
        <i/>
        <color rgb="FFFF0000"/>
        <sz val="12.0"/>
        <vertAlign val="subscript"/>
      </rPr>
      <t>W</t>
    </r>
    <r>
      <rPr>
        <rFont val="Verdana"/>
        <b val="0"/>
        <i/>
        <color rgb="FFFF0000"/>
        <sz val="12.0"/>
      </rPr>
      <t>+ t</t>
    </r>
    <r>
      <rPr>
        <rFont val="Verdana"/>
        <b val="0"/>
        <i/>
        <color rgb="FFFF0000"/>
        <sz val="12.0"/>
        <vertAlign val="subscript"/>
      </rPr>
      <t xml:space="preserve">B </t>
    </r>
    <r>
      <rPr>
        <rFont val="Verdana"/>
        <b val="0"/>
        <i/>
        <color rgb="FFFF0000"/>
        <sz val="12.0"/>
      </rPr>
      <t>/2 )] /</t>
    </r>
    <r>
      <rPr>
        <rFont val="Verdana"/>
        <b/>
        <i/>
        <color rgb="FFFF0000"/>
        <sz val="12.0"/>
      </rPr>
      <t>A</t>
    </r>
  </si>
  <si>
    <t>3)</t>
  </si>
  <si>
    <t>Moment of inertia for "Y" axis:</t>
  </si>
  <si>
    <r>
      <rPr>
        <rFont val="Verdana"/>
        <b/>
        <i/>
        <color rgb="FFFF0000"/>
        <sz val="12.0"/>
      </rPr>
      <t>I</t>
    </r>
    <r>
      <rPr>
        <rFont val="Verdana"/>
        <b/>
        <i/>
        <color rgb="FFFF0000"/>
        <sz val="12.0"/>
        <vertAlign val="subscript"/>
      </rPr>
      <t>yy</t>
    </r>
    <r>
      <rPr>
        <rFont val="Verdana"/>
        <b val="0"/>
        <i/>
        <color rgb="FFFF0000"/>
        <sz val="12.0"/>
      </rPr>
      <t xml:space="preserve"> = l</t>
    </r>
    <r>
      <rPr>
        <rFont val="Verdana"/>
        <b val="0"/>
        <i/>
        <color rgb="FFFF0000"/>
        <sz val="12.0"/>
        <vertAlign val="subscript"/>
      </rPr>
      <t xml:space="preserve">T </t>
    </r>
    <r>
      <rPr>
        <rFont val="Verdana"/>
        <b val="0"/>
        <i/>
        <color rgb="FFFF0000"/>
        <sz val="12.0"/>
      </rPr>
      <t>* t</t>
    </r>
    <r>
      <rPr>
        <rFont val="Verdana"/>
        <b val="0"/>
        <i/>
        <color rgb="FFFF0000"/>
        <sz val="12.0"/>
        <vertAlign val="subscript"/>
      </rPr>
      <t xml:space="preserve">T </t>
    </r>
    <r>
      <rPr>
        <rFont val="Verdana"/>
        <b val="0"/>
        <i/>
        <color rgb="FFFF0000"/>
        <sz val="12.0"/>
      </rPr>
      <t>* z</t>
    </r>
    <r>
      <rPr>
        <rFont val="Verdana"/>
        <b val="0"/>
        <i/>
        <color rgb="FFFF0000"/>
        <sz val="12.0"/>
        <vertAlign val="superscript"/>
      </rPr>
      <t xml:space="preserve">2 </t>
    </r>
    <r>
      <rPr>
        <rFont val="Verdana"/>
        <b val="0"/>
        <i/>
        <color rgb="FFFF0000"/>
        <sz val="12.0"/>
      </rPr>
      <t>+ t</t>
    </r>
    <r>
      <rPr>
        <rFont val="Verdana"/>
        <b val="0"/>
        <i/>
        <color rgb="FFFF0000"/>
        <sz val="12.0"/>
        <vertAlign val="subscript"/>
      </rPr>
      <t xml:space="preserve">W </t>
    </r>
    <r>
      <rPr>
        <rFont val="Verdana"/>
        <b val="0"/>
        <i/>
        <color rgb="FFFF0000"/>
        <sz val="12.0"/>
      </rPr>
      <t>* l</t>
    </r>
    <r>
      <rPr>
        <rFont val="Verdana"/>
        <b val="0"/>
        <i/>
        <color rgb="FFFF0000"/>
        <sz val="12.0"/>
        <vertAlign val="subscript"/>
      </rPr>
      <t>W</t>
    </r>
    <r>
      <rPr>
        <rFont val="Verdana"/>
        <b val="0"/>
        <i/>
        <color rgb="FFFF0000"/>
        <sz val="12.0"/>
        <vertAlign val="superscript"/>
      </rPr>
      <t xml:space="preserve">3 </t>
    </r>
    <r>
      <rPr>
        <rFont val="Verdana"/>
        <b val="0"/>
        <i/>
        <color rgb="FFFF0000"/>
        <sz val="12.0"/>
      </rPr>
      <t>/12 + l</t>
    </r>
    <r>
      <rPr>
        <rFont val="Verdana"/>
        <b val="0"/>
        <i/>
        <color rgb="FFFF0000"/>
        <sz val="12.0"/>
        <vertAlign val="subscript"/>
      </rPr>
      <t xml:space="preserve">W </t>
    </r>
    <r>
      <rPr>
        <rFont val="Verdana"/>
        <b val="0"/>
        <i/>
        <color rgb="FFFF0000"/>
        <sz val="12.0"/>
      </rPr>
      <t>* t</t>
    </r>
    <r>
      <rPr>
        <rFont val="Verdana"/>
        <b val="0"/>
        <i/>
        <color rgb="FFFF0000"/>
        <sz val="12.0"/>
        <vertAlign val="subscript"/>
      </rPr>
      <t xml:space="preserve">W </t>
    </r>
    <r>
      <rPr>
        <rFont val="Verdana"/>
        <b val="0"/>
        <i/>
        <color rgb="FFFF0000"/>
        <sz val="12.0"/>
      </rPr>
      <t>* [( t</t>
    </r>
    <r>
      <rPr>
        <rFont val="Verdana"/>
        <b val="0"/>
        <i/>
        <color rgb="FFFF0000"/>
        <sz val="12.0"/>
        <vertAlign val="subscript"/>
      </rPr>
      <t xml:space="preserve">T </t>
    </r>
    <r>
      <rPr>
        <rFont val="Verdana"/>
        <b val="0"/>
        <i/>
        <color rgb="FFFF0000"/>
        <sz val="12.0"/>
      </rPr>
      <t>+ l</t>
    </r>
    <r>
      <rPr>
        <rFont val="Verdana"/>
        <b val="0"/>
        <i/>
        <color rgb="FFFF0000"/>
        <sz val="12.0"/>
        <vertAlign val="subscript"/>
      </rPr>
      <t xml:space="preserve">W </t>
    </r>
    <r>
      <rPr>
        <rFont val="Verdana"/>
        <b val="0"/>
        <i/>
        <color rgb="FFFF0000"/>
        <sz val="12.0"/>
      </rPr>
      <t>) /2 - z ]</t>
    </r>
    <r>
      <rPr>
        <rFont val="Verdana"/>
        <b val="0"/>
        <i/>
        <color rgb="FFFF0000"/>
        <sz val="12.0"/>
        <vertAlign val="superscript"/>
      </rPr>
      <t>2</t>
    </r>
    <r>
      <rPr>
        <rFont val="Verdana"/>
        <b val="0"/>
        <i/>
        <color rgb="FFFF0000"/>
        <sz val="12.0"/>
      </rPr>
      <t>- t</t>
    </r>
    <r>
      <rPr>
        <rFont val="Verdana"/>
        <b val="0"/>
        <i/>
        <color rgb="FFFF0000"/>
        <sz val="12.0"/>
        <vertAlign val="subscript"/>
      </rPr>
      <t xml:space="preserve">W </t>
    </r>
    <r>
      <rPr>
        <rFont val="Verdana"/>
        <b val="0"/>
        <i/>
        <color rgb="FFFF0000"/>
        <sz val="12.0"/>
      </rPr>
      <t>* l</t>
    </r>
    <r>
      <rPr>
        <rFont val="Verdana"/>
        <b val="0"/>
        <i/>
        <color rgb="FFFF0000"/>
        <sz val="12.0"/>
        <vertAlign val="subscript"/>
      </rPr>
      <t>H</t>
    </r>
    <r>
      <rPr>
        <rFont val="Verdana"/>
        <b val="0"/>
        <i/>
        <color rgb="FFFF0000"/>
        <sz val="12.0"/>
        <vertAlign val="superscript"/>
      </rPr>
      <t xml:space="preserve">3 </t>
    </r>
    <r>
      <rPr>
        <rFont val="Verdana"/>
        <b val="0"/>
        <i/>
        <color rgb="FFFF0000"/>
        <sz val="12.0"/>
      </rPr>
      <t>/12- l</t>
    </r>
    <r>
      <rPr>
        <rFont val="Verdana"/>
        <b val="0"/>
        <i/>
        <color rgb="FFFF0000"/>
        <sz val="12.0"/>
        <vertAlign val="subscript"/>
      </rPr>
      <t xml:space="preserve">H </t>
    </r>
    <r>
      <rPr>
        <rFont val="Verdana"/>
        <b val="0"/>
        <i/>
        <color rgb="FFFF0000"/>
        <sz val="12.0"/>
      </rPr>
      <t>* t</t>
    </r>
    <r>
      <rPr>
        <rFont val="Verdana"/>
        <b val="0"/>
        <i/>
        <color rgb="FFFF0000"/>
        <sz val="12.0"/>
        <vertAlign val="subscript"/>
      </rPr>
      <t xml:space="preserve">W </t>
    </r>
    <r>
      <rPr>
        <rFont val="Verdana"/>
        <b val="0"/>
        <i/>
        <color rgb="FFFF0000"/>
        <sz val="12.0"/>
      </rPr>
      <t>* ( t</t>
    </r>
    <r>
      <rPr>
        <rFont val="Verdana"/>
        <b val="0"/>
        <i/>
        <color rgb="FFFF0000"/>
        <sz val="12.0"/>
        <vertAlign val="subscript"/>
      </rPr>
      <t xml:space="preserve">T </t>
    </r>
    <r>
      <rPr>
        <rFont val="Verdana"/>
        <b val="0"/>
        <i/>
        <color rgb="FFFF0000"/>
        <sz val="12.0"/>
      </rPr>
      <t>/2 + h</t>
    </r>
    <r>
      <rPr>
        <rFont val="Verdana"/>
        <b val="0"/>
        <i/>
        <color rgb="FFFF0000"/>
        <sz val="12.0"/>
        <vertAlign val="subscript"/>
      </rPr>
      <t xml:space="preserve">H </t>
    </r>
    <r>
      <rPr>
        <rFont val="Verdana"/>
        <b val="0"/>
        <i/>
        <color rgb="FFFF0000"/>
        <sz val="12.0"/>
      </rPr>
      <t>- z )</t>
    </r>
    <r>
      <rPr>
        <rFont val="Verdana"/>
        <b val="0"/>
        <i/>
        <color rgb="FFFF0000"/>
        <sz val="12.0"/>
        <vertAlign val="superscript"/>
      </rPr>
      <t>2</t>
    </r>
  </si>
  <si>
    <r>
      <rPr>
        <rFont val="Verdana"/>
        <i/>
        <color theme="1"/>
        <sz val="12.0"/>
      </rPr>
      <t xml:space="preserve">                       + l</t>
    </r>
    <r>
      <rPr>
        <rFont val="Verdana"/>
        <i/>
        <color theme="1"/>
        <sz val="12.0"/>
        <vertAlign val="subscript"/>
      </rPr>
      <t xml:space="preserve">B </t>
    </r>
    <r>
      <rPr>
        <rFont val="Verdana"/>
        <i/>
        <color theme="1"/>
        <sz val="12.0"/>
      </rPr>
      <t>* t</t>
    </r>
    <r>
      <rPr>
        <rFont val="Verdana"/>
        <i/>
        <color theme="1"/>
        <sz val="12.0"/>
        <vertAlign val="subscript"/>
      </rPr>
      <t xml:space="preserve">B </t>
    </r>
    <r>
      <rPr>
        <rFont val="Verdana"/>
        <i/>
        <color theme="1"/>
        <sz val="12.0"/>
      </rPr>
      <t>* ( t</t>
    </r>
    <r>
      <rPr>
        <rFont val="Verdana"/>
        <i/>
        <color theme="1"/>
        <sz val="12.0"/>
        <vertAlign val="subscript"/>
      </rPr>
      <t xml:space="preserve">T </t>
    </r>
    <r>
      <rPr>
        <rFont val="Verdana"/>
        <i/>
        <color theme="1"/>
        <sz val="12.0"/>
      </rPr>
      <t>/ 2 + l</t>
    </r>
    <r>
      <rPr>
        <rFont val="Verdana"/>
        <i/>
        <color theme="1"/>
        <sz val="12.0"/>
        <vertAlign val="subscript"/>
      </rPr>
      <t xml:space="preserve">W </t>
    </r>
    <r>
      <rPr>
        <rFont val="Verdana"/>
        <i/>
        <color theme="1"/>
        <sz val="12.0"/>
      </rPr>
      <t>+ t</t>
    </r>
    <r>
      <rPr>
        <rFont val="Verdana"/>
        <i/>
        <color theme="1"/>
        <sz val="12.0"/>
        <vertAlign val="subscript"/>
      </rPr>
      <t xml:space="preserve">B </t>
    </r>
    <r>
      <rPr>
        <rFont val="Verdana"/>
        <i/>
        <color theme="1"/>
        <sz val="12.0"/>
      </rPr>
      <t>/ 2 - z )</t>
    </r>
    <r>
      <rPr>
        <rFont val="Verdana"/>
        <i/>
        <color theme="1"/>
        <sz val="12.0"/>
        <vertAlign val="superscript"/>
      </rPr>
      <t>2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</si>
  <si>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4</t>
    </r>
  </si>
  <si>
    <t>4)</t>
  </si>
  <si>
    <t>Moment of inertia for "Z" axis:</t>
  </si>
  <si>
    <r>
      <rPr>
        <rFont val="Verdana"/>
        <b/>
        <i/>
        <color rgb="FFFF0000"/>
        <sz val="12.0"/>
      </rPr>
      <t>I</t>
    </r>
    <r>
      <rPr>
        <rFont val="Verdana"/>
        <b val="0"/>
        <i/>
        <color rgb="FFFF0000"/>
        <sz val="12.0"/>
        <vertAlign val="subscript"/>
      </rPr>
      <t>zz</t>
    </r>
    <r>
      <rPr>
        <rFont val="Verdana"/>
        <b/>
        <i/>
        <color rgb="FFFF0000"/>
        <sz val="12.0"/>
        <vertAlign val="subscript"/>
      </rPr>
      <t xml:space="preserve"> </t>
    </r>
    <r>
      <rPr>
        <rFont val="Verdana"/>
        <b val="0"/>
        <i/>
        <color rgb="FFFF0000"/>
        <sz val="12.0"/>
      </rPr>
      <t>= t</t>
    </r>
    <r>
      <rPr>
        <rFont val="Verdana"/>
        <b val="0"/>
        <i/>
        <color rgb="FFFF0000"/>
        <sz val="12.0"/>
        <vertAlign val="subscript"/>
      </rPr>
      <t>T</t>
    </r>
    <r>
      <rPr>
        <rFont val="Verdana"/>
        <b val="0"/>
        <i/>
        <color rgb="FFFF0000"/>
        <sz val="12.0"/>
      </rPr>
      <t>* l</t>
    </r>
    <r>
      <rPr>
        <rFont val="Verdana"/>
        <b val="0"/>
        <i/>
        <color rgb="FFFF0000"/>
        <sz val="12.0"/>
        <vertAlign val="subscript"/>
      </rPr>
      <t>T</t>
    </r>
    <r>
      <rPr>
        <rFont val="Verdana"/>
        <b val="0"/>
        <i/>
        <color rgb="FFFF0000"/>
        <sz val="12.0"/>
        <vertAlign val="superscript"/>
      </rPr>
      <t xml:space="preserve">3 </t>
    </r>
    <r>
      <rPr>
        <rFont val="Verdana"/>
        <b val="0"/>
        <i/>
        <color rgb="FFFF0000"/>
        <sz val="12.0"/>
      </rPr>
      <t>/12+ ( l</t>
    </r>
    <r>
      <rPr>
        <rFont val="Verdana"/>
        <b val="0"/>
        <i/>
        <color rgb="FFFF0000"/>
        <sz val="12.0"/>
        <vertAlign val="subscript"/>
      </rPr>
      <t>W</t>
    </r>
    <r>
      <rPr>
        <rFont val="Verdana"/>
        <b val="0"/>
        <i/>
        <color rgb="FFFF0000"/>
        <sz val="12.0"/>
      </rPr>
      <t>- l</t>
    </r>
    <r>
      <rPr>
        <rFont val="Verdana"/>
        <b val="0"/>
        <i/>
        <color rgb="FFFF0000"/>
        <sz val="12.0"/>
        <vertAlign val="subscript"/>
      </rPr>
      <t>H )</t>
    </r>
    <r>
      <rPr>
        <rFont val="Verdana"/>
        <b val="0"/>
        <i/>
        <color rgb="FFFF0000"/>
        <sz val="12.0"/>
      </rPr>
      <t>* t</t>
    </r>
    <r>
      <rPr>
        <rFont val="Verdana"/>
        <b val="0"/>
        <i/>
        <color rgb="FFFF0000"/>
        <sz val="12.0"/>
        <vertAlign val="subscript"/>
      </rPr>
      <t>W</t>
    </r>
    <r>
      <rPr>
        <rFont val="Verdana"/>
        <b val="0"/>
        <i/>
        <color rgb="FFFF0000"/>
        <sz val="12.0"/>
        <vertAlign val="superscript"/>
      </rPr>
      <t xml:space="preserve">3 </t>
    </r>
    <r>
      <rPr>
        <rFont val="Verdana"/>
        <b val="0"/>
        <i/>
        <color rgb="FFFF0000"/>
        <sz val="12.0"/>
      </rPr>
      <t>/12+ t</t>
    </r>
    <r>
      <rPr>
        <rFont val="Verdana"/>
        <b val="0"/>
        <i/>
        <color rgb="FFFF0000"/>
        <sz val="12.0"/>
        <vertAlign val="subscript"/>
      </rPr>
      <t>B</t>
    </r>
    <r>
      <rPr>
        <rFont val="Verdana"/>
        <b val="0"/>
        <i/>
        <color rgb="FFFF0000"/>
        <sz val="12.0"/>
      </rPr>
      <t>* l</t>
    </r>
    <r>
      <rPr>
        <rFont val="Verdana"/>
        <b val="0"/>
        <i/>
        <color rgb="FFFF0000"/>
        <sz val="12.0"/>
        <vertAlign val="subscript"/>
      </rPr>
      <t>B</t>
    </r>
    <r>
      <rPr>
        <rFont val="Verdana"/>
        <b val="0"/>
        <i/>
        <color rgb="FFFF0000"/>
        <sz val="12.0"/>
        <vertAlign val="superscript"/>
      </rPr>
      <t xml:space="preserve">3 </t>
    </r>
    <r>
      <rPr>
        <rFont val="Verdana"/>
        <b val="0"/>
        <i/>
        <color rgb="FFFF0000"/>
        <sz val="12.0"/>
      </rPr>
      <t>/12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</si>
  <si>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4</t>
    </r>
  </si>
  <si>
    <t>5)</t>
  </si>
  <si>
    <t>Moment of inertia for "X" axis:</t>
  </si>
  <si>
    <r>
      <rPr>
        <rFont val="Verdana"/>
        <b/>
        <i/>
        <color rgb="FFFF0000"/>
        <sz val="12.0"/>
      </rPr>
      <t>J</t>
    </r>
    <r>
      <rPr>
        <rFont val="Verdana"/>
        <b val="0"/>
        <i/>
        <color rgb="FFFF0000"/>
        <sz val="12.0"/>
      </rPr>
      <t xml:space="preserve"> = l</t>
    </r>
    <r>
      <rPr>
        <rFont val="Verdana"/>
        <b val="0"/>
        <i/>
        <color rgb="FFFF0000"/>
        <sz val="12.0"/>
        <vertAlign val="subscript"/>
      </rPr>
      <t xml:space="preserve">T </t>
    </r>
    <r>
      <rPr>
        <rFont val="Verdana"/>
        <b val="0"/>
        <i/>
        <color rgb="FFFF0000"/>
        <sz val="12.0"/>
      </rPr>
      <t>* t</t>
    </r>
    <r>
      <rPr>
        <rFont val="Verdana"/>
        <b val="0"/>
        <i/>
        <color rgb="FFFF0000"/>
        <sz val="12.0"/>
        <vertAlign val="subscript"/>
      </rPr>
      <t>T</t>
    </r>
    <r>
      <rPr>
        <rFont val="Verdana"/>
        <b val="0"/>
        <i/>
        <color rgb="FFFF0000"/>
        <sz val="12.0"/>
        <vertAlign val="superscript"/>
      </rPr>
      <t xml:space="preserve">3 </t>
    </r>
    <r>
      <rPr>
        <rFont val="Verdana"/>
        <b val="0"/>
        <i/>
        <color rgb="FFFF0000"/>
        <sz val="12.0"/>
      </rPr>
      <t>/ 3 + ( l</t>
    </r>
    <r>
      <rPr>
        <rFont val="Verdana"/>
        <b val="0"/>
        <i/>
        <color rgb="FFFF0000"/>
        <sz val="12.0"/>
        <vertAlign val="subscript"/>
      </rPr>
      <t xml:space="preserve">W </t>
    </r>
    <r>
      <rPr>
        <rFont val="Verdana"/>
        <b val="0"/>
        <i/>
        <color rgb="FFFF0000"/>
        <sz val="12.0"/>
      </rPr>
      <t>- l</t>
    </r>
    <r>
      <rPr>
        <rFont val="Verdana"/>
        <b val="0"/>
        <i/>
        <color rgb="FFFF0000"/>
        <sz val="12.0"/>
        <vertAlign val="subscript"/>
      </rPr>
      <t xml:space="preserve">H </t>
    </r>
    <r>
      <rPr>
        <rFont val="Verdana"/>
        <b val="0"/>
        <i/>
        <color rgb="FFFF0000"/>
        <sz val="12.0"/>
      </rPr>
      <t>) * t</t>
    </r>
    <r>
      <rPr>
        <rFont val="Verdana"/>
        <b val="0"/>
        <i/>
        <color rgb="FFFF0000"/>
        <sz val="12.0"/>
        <vertAlign val="subscript"/>
      </rPr>
      <t>W</t>
    </r>
    <r>
      <rPr>
        <rFont val="Verdana"/>
        <b val="0"/>
        <i/>
        <color rgb="FFFF0000"/>
        <sz val="12.0"/>
        <vertAlign val="superscript"/>
      </rPr>
      <t xml:space="preserve">3 </t>
    </r>
    <r>
      <rPr>
        <rFont val="Verdana"/>
        <b val="0"/>
        <i/>
        <color rgb="FFFF0000"/>
        <sz val="12.0"/>
      </rPr>
      <t>/ 3 + l</t>
    </r>
    <r>
      <rPr>
        <rFont val="Verdana"/>
        <b val="0"/>
        <i/>
        <color rgb="FFFF0000"/>
        <sz val="12.0"/>
        <vertAlign val="subscript"/>
      </rPr>
      <t xml:space="preserve">B </t>
    </r>
    <r>
      <rPr>
        <rFont val="Verdana"/>
        <b val="0"/>
        <i/>
        <color rgb="FFFF0000"/>
        <sz val="12.0"/>
      </rPr>
      <t>* t</t>
    </r>
    <r>
      <rPr>
        <rFont val="Verdana"/>
        <b val="0"/>
        <i/>
        <color rgb="FFFF0000"/>
        <sz val="12.0"/>
        <vertAlign val="subscript"/>
      </rPr>
      <t>B</t>
    </r>
    <r>
      <rPr>
        <rFont val="Verdana"/>
        <b val="0"/>
        <i/>
        <color rgb="FFFF0000"/>
        <sz val="12.0"/>
        <vertAlign val="superscript"/>
      </rPr>
      <t xml:space="preserve">3 </t>
    </r>
    <r>
      <rPr>
        <rFont val="Verdana"/>
        <b val="0"/>
        <i/>
        <color rgb="FFFF0000"/>
        <sz val="12.0"/>
      </rPr>
      <t>/ 3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</si>
  <si>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4</t>
    </r>
  </si>
  <si>
    <t>6)</t>
  </si>
  <si>
    <r>
      <rPr>
        <rFont val="Verdana"/>
        <i/>
        <color theme="1"/>
        <sz val="12.0"/>
        <u/>
      </rPr>
      <t>Height from Top to neutral axis:</t>
    </r>
  </si>
  <si>
    <r>
      <rPr>
        <rFont val="Verdana"/>
        <b/>
        <i/>
        <color rgb="FFFF0000"/>
        <sz val="12.0"/>
      </rPr>
      <t>y</t>
    </r>
    <r>
      <rPr>
        <rFont val="Verdana"/>
        <b/>
        <i/>
        <color rgb="FFFF0000"/>
        <sz val="12.0"/>
        <vertAlign val="subscript"/>
      </rPr>
      <t>T</t>
    </r>
    <r>
      <rPr>
        <rFont val="Verdana"/>
        <b val="0"/>
        <i/>
        <color rgb="FFFF0000"/>
        <sz val="12.0"/>
      </rPr>
      <t xml:space="preserve">   =   z + t</t>
    </r>
    <r>
      <rPr>
        <rFont val="Verdana"/>
        <b val="0"/>
        <i/>
        <color rgb="FFFF0000"/>
        <sz val="12.0"/>
        <vertAlign val="subscript"/>
      </rPr>
      <t xml:space="preserve">T </t>
    </r>
    <r>
      <rPr>
        <rFont val="Verdana"/>
        <b val="0"/>
        <i/>
        <color rgb="FFFF0000"/>
        <sz val="12.0"/>
      </rPr>
      <t>/ 2</t>
    </r>
  </si>
  <si>
    <r>
      <rPr>
        <rFont val="Verdana"/>
        <i/>
        <color theme="1"/>
        <sz val="12.0"/>
        <u/>
      </rPr>
      <t>Height from Bottom to neutral axis:</t>
    </r>
    <r>
      <rPr>
        <rFont val="Verdana"/>
        <i/>
        <color theme="1"/>
        <sz val="12.0"/>
        <u/>
      </rPr>
      <t xml:space="preserve"> </t>
    </r>
  </si>
  <si>
    <r>
      <rPr>
        <rFont val="Verdana"/>
        <b/>
        <i/>
        <color rgb="FFFF0000"/>
        <sz val="12.0"/>
      </rPr>
      <t>y</t>
    </r>
    <r>
      <rPr>
        <rFont val="Verdana"/>
        <b val="0"/>
        <i/>
        <color rgb="FFFF0000"/>
        <sz val="12.0"/>
        <vertAlign val="subscript"/>
      </rPr>
      <t>B</t>
    </r>
    <r>
      <rPr>
        <rFont val="Verdana"/>
        <b/>
        <i/>
        <color rgb="FFFF0000"/>
        <sz val="12.0"/>
        <vertAlign val="subscript"/>
      </rPr>
      <t xml:space="preserve">  </t>
    </r>
    <r>
      <rPr>
        <rFont val="Verdana"/>
        <b val="0"/>
        <i/>
        <color rgb="FFFF0000"/>
        <sz val="12.0"/>
      </rPr>
      <t>=  t</t>
    </r>
    <r>
      <rPr>
        <rFont val="Verdana"/>
        <b val="0"/>
        <i/>
        <color rgb="FFFF0000"/>
        <sz val="12.0"/>
        <vertAlign val="subscript"/>
      </rPr>
      <t xml:space="preserve">T </t>
    </r>
    <r>
      <rPr>
        <rFont val="Verdana"/>
        <b val="0"/>
        <i/>
        <color rgb="FFFF0000"/>
        <sz val="12.0"/>
      </rPr>
      <t>/ 2 + t</t>
    </r>
    <r>
      <rPr>
        <rFont val="Verdana"/>
        <b val="0"/>
        <i/>
        <color rgb="FFFF0000"/>
        <sz val="12.0"/>
        <vertAlign val="subscript"/>
      </rPr>
      <t xml:space="preserve">B </t>
    </r>
    <r>
      <rPr>
        <rFont val="Verdana"/>
        <b val="0"/>
        <i/>
        <color rgb="FFFF0000"/>
        <sz val="12.0"/>
      </rPr>
      <t>+ l</t>
    </r>
    <r>
      <rPr>
        <rFont val="Verdana"/>
        <b val="0"/>
        <i/>
        <color rgb="FFFF0000"/>
        <sz val="12.0"/>
        <vertAlign val="subscript"/>
      </rPr>
      <t xml:space="preserve">W </t>
    </r>
    <r>
      <rPr>
        <rFont val="Verdana"/>
        <b val="0"/>
        <i/>
        <color rgb="FFFF0000"/>
        <sz val="12.0"/>
      </rPr>
      <t>- z</t>
    </r>
  </si>
  <si>
    <r>
      <rPr>
        <rFont val="Verdana"/>
        <i/>
        <color theme="1"/>
        <sz val="12.0"/>
        <u/>
      </rPr>
      <t>Section Modulus for "Y" axis:</t>
    </r>
    <r>
      <rPr>
        <rFont val="Verdana"/>
        <i/>
        <color theme="1"/>
        <sz val="12.0"/>
        <u/>
      </rPr>
      <t xml:space="preserve"> </t>
    </r>
  </si>
  <si>
    <r>
      <rPr>
        <rFont val="Verdana"/>
        <b/>
        <color rgb="FFFF0000"/>
        <sz val="12.0"/>
      </rPr>
      <t>SM</t>
    </r>
    <r>
      <rPr>
        <rFont val="Verdana"/>
        <b val="0"/>
        <i/>
        <color rgb="FFFF0000"/>
        <sz val="12.0"/>
        <vertAlign val="subscript"/>
      </rPr>
      <t xml:space="preserve">B  </t>
    </r>
    <r>
      <rPr>
        <rFont val="Verdana"/>
        <b val="0"/>
        <i/>
        <color rgb="FFFF0000"/>
        <sz val="12.0"/>
      </rPr>
      <t xml:space="preserve">=  </t>
    </r>
    <r>
      <rPr>
        <rFont val="Verdana"/>
        <b val="0"/>
        <i/>
        <color rgb="FFFF0000"/>
        <sz val="12.0"/>
      </rPr>
      <t>I</t>
    </r>
    <r>
      <rPr>
        <rFont val="Verdana"/>
        <b val="0"/>
        <i/>
        <color rgb="FFFF0000"/>
        <sz val="12.0"/>
        <vertAlign val="subscript"/>
      </rPr>
      <t xml:space="preserve">yy </t>
    </r>
    <r>
      <rPr>
        <rFont val="Verdana"/>
        <b val="0"/>
        <i/>
        <color rgb="FFFF0000"/>
        <sz val="12.0"/>
      </rPr>
      <t xml:space="preserve">/ Max ( </t>
    </r>
    <r>
      <rPr>
        <rFont val="Verdana"/>
        <b val="0"/>
        <i/>
        <color rgb="FFFF0000"/>
        <sz val="12.0"/>
      </rPr>
      <t>y</t>
    </r>
    <r>
      <rPr>
        <rFont val="Verdana"/>
        <b val="0"/>
        <i/>
        <color rgb="FFFF0000"/>
        <sz val="12.0"/>
        <vertAlign val="subscript"/>
      </rPr>
      <t xml:space="preserve">B </t>
    </r>
    <r>
      <rPr>
        <rFont val="Verdana"/>
        <b val="0"/>
        <i/>
        <color rgb="FFFF0000"/>
        <sz val="12.0"/>
        <vertAlign val="subscript"/>
      </rPr>
      <t xml:space="preserve">, </t>
    </r>
    <r>
      <rPr>
        <rFont val="Verdana"/>
        <b val="0"/>
        <i/>
        <color rgb="FFFF0000"/>
        <sz val="12.0"/>
      </rPr>
      <t>y</t>
    </r>
    <r>
      <rPr>
        <rFont val="Verdana"/>
        <b val="0"/>
        <i/>
        <color rgb="FFFF0000"/>
        <sz val="12.0"/>
        <vertAlign val="subscript"/>
      </rPr>
      <t xml:space="preserve">T </t>
    </r>
    <r>
      <rPr>
        <rFont val="Verdana"/>
        <b val="0"/>
        <i/>
        <color rgb="FFFF0000"/>
        <sz val="12.0"/>
      </rPr>
      <t>)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</si>
  <si>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3</t>
    </r>
  </si>
  <si>
    <t>7)</t>
  </si>
  <si>
    <r>
      <rPr>
        <rFont val="Verdana"/>
        <i/>
        <color theme="1"/>
        <sz val="12.0"/>
        <u/>
      </rPr>
      <t>Height from Side to Center Line:</t>
    </r>
    <r>
      <rPr>
        <rFont val="Verdana"/>
        <i/>
        <color theme="1"/>
        <sz val="12.0"/>
        <u/>
      </rPr>
      <t xml:space="preserve"> </t>
    </r>
  </si>
  <si>
    <r>
      <rPr>
        <rFont val="Verdana"/>
        <b/>
        <i/>
        <color rgb="FFFF0000"/>
        <sz val="12.0"/>
      </rPr>
      <t>Z</t>
    </r>
    <r>
      <rPr>
        <rFont val="Verdana"/>
        <b val="0"/>
        <i/>
        <color rgb="FFFF0000"/>
        <sz val="12.0"/>
        <vertAlign val="subscript"/>
      </rPr>
      <t>S</t>
    </r>
    <r>
      <rPr>
        <rFont val="Verdana"/>
        <b/>
        <i/>
        <color rgb="FFFF0000"/>
        <sz val="12.0"/>
        <vertAlign val="subscript"/>
      </rPr>
      <t xml:space="preserve"> </t>
    </r>
    <r>
      <rPr>
        <rFont val="Verdana"/>
        <b val="0"/>
        <i/>
        <color rgb="FFFF0000"/>
        <sz val="12.0"/>
      </rPr>
      <t xml:space="preserve"> =  Max ( l</t>
    </r>
    <r>
      <rPr>
        <rFont val="Verdana"/>
        <b val="0"/>
        <i/>
        <color rgb="FFFF0000"/>
        <sz val="12.0"/>
        <vertAlign val="subscript"/>
      </rPr>
      <t xml:space="preserve">T </t>
    </r>
    <r>
      <rPr>
        <rFont val="Verdana"/>
        <b val="0"/>
        <i/>
        <color rgb="FFFF0000"/>
        <sz val="12.0"/>
      </rPr>
      <t>, l</t>
    </r>
    <r>
      <rPr>
        <rFont val="Verdana"/>
        <b val="0"/>
        <i/>
        <color rgb="FFFF0000"/>
        <sz val="12.0"/>
        <vertAlign val="subscript"/>
      </rPr>
      <t xml:space="preserve">B </t>
    </r>
    <r>
      <rPr>
        <rFont val="Verdana"/>
        <b val="0"/>
        <i/>
        <color rgb="FFFF0000"/>
        <sz val="12.0"/>
      </rPr>
      <t>) / 2</t>
    </r>
  </si>
  <si>
    <r>
      <rPr>
        <rFont val="Verdana"/>
        <i/>
        <color theme="1"/>
        <sz val="12.0"/>
        <u/>
      </rPr>
      <t>Section Modulus for "Z" axis:</t>
    </r>
    <r>
      <rPr>
        <rFont val="Verdana"/>
        <i/>
        <color theme="1"/>
        <sz val="12.0"/>
        <u/>
      </rPr>
      <t xml:space="preserve"> </t>
    </r>
  </si>
  <si>
    <r>
      <rPr>
        <rFont val="Verdana"/>
        <b/>
        <color rgb="FFFF0000"/>
        <sz val="12.0"/>
      </rPr>
      <t>SM</t>
    </r>
    <r>
      <rPr>
        <rFont val="Verdana"/>
        <b val="0"/>
        <i/>
        <color rgb="FFFF0000"/>
        <sz val="12.0"/>
        <vertAlign val="subscript"/>
      </rPr>
      <t>Z</t>
    </r>
    <r>
      <rPr>
        <rFont val="Verdana"/>
        <b/>
        <i/>
        <color rgb="FFFF0000"/>
        <sz val="12.0"/>
        <vertAlign val="subscript"/>
      </rPr>
      <t xml:space="preserve">  </t>
    </r>
    <r>
      <rPr>
        <rFont val="Verdana"/>
        <b val="0"/>
        <i/>
        <color rgb="FFFF0000"/>
        <sz val="12.0"/>
      </rPr>
      <t xml:space="preserve">=  </t>
    </r>
    <r>
      <rPr>
        <rFont val="Verdana"/>
        <b/>
        <i/>
        <color rgb="FFFF0000"/>
        <sz val="12.0"/>
      </rPr>
      <t>I</t>
    </r>
    <r>
      <rPr>
        <rFont val="Verdana"/>
        <b val="0"/>
        <i/>
        <color rgb="FFFF0000"/>
        <sz val="12.0"/>
        <vertAlign val="subscript"/>
      </rPr>
      <t>zz</t>
    </r>
    <r>
      <rPr>
        <rFont val="Verdana"/>
        <b/>
        <i/>
        <color rgb="FFFF0000"/>
        <sz val="12.0"/>
        <vertAlign val="subscript"/>
      </rPr>
      <t xml:space="preserve"> </t>
    </r>
    <r>
      <rPr>
        <rFont val="Verdana"/>
        <b val="0"/>
        <i/>
        <color rgb="FFFF0000"/>
        <sz val="12.0"/>
      </rPr>
      <t xml:space="preserve">/ </t>
    </r>
    <r>
      <rPr>
        <rFont val="Verdana"/>
        <b/>
        <i/>
        <color rgb="FFFF0000"/>
        <sz val="12.0"/>
      </rPr>
      <t>Z</t>
    </r>
    <r>
      <rPr>
        <rFont val="Verdana"/>
        <b val="0"/>
        <i/>
        <color rgb="FFFF0000"/>
        <sz val="12.0"/>
        <vertAlign val="subscript"/>
      </rPr>
      <t>S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</si>
  <si>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3</t>
    </r>
  </si>
  <si>
    <t>8)</t>
  </si>
  <si>
    <r>
      <rPr>
        <rFont val="Verdana"/>
        <i/>
        <color theme="1"/>
        <sz val="12.0"/>
        <u/>
      </rPr>
      <t>Z axis Sheared area:</t>
    </r>
    <r>
      <rPr>
        <rFont val="Verdana"/>
        <i/>
        <color theme="1"/>
        <sz val="12.0"/>
        <u/>
      </rPr>
      <t xml:space="preserve"> </t>
    </r>
  </si>
  <si>
    <r>
      <rPr>
        <rFont val="Verdana"/>
        <b/>
        <i/>
        <color rgb="FFFF0000"/>
        <sz val="12.0"/>
      </rPr>
      <t>A</t>
    </r>
    <r>
      <rPr>
        <rFont val="Verdana"/>
        <b val="0"/>
        <i/>
        <color rgb="FFFF0000"/>
        <sz val="12.0"/>
        <vertAlign val="subscript"/>
      </rPr>
      <t>ZZ</t>
    </r>
    <r>
      <rPr>
        <rFont val="Verdana"/>
        <b val="0"/>
        <i/>
        <color rgb="FFFF0000"/>
        <sz val="12.0"/>
      </rPr>
      <t xml:space="preserve">  =  t</t>
    </r>
    <r>
      <rPr>
        <rFont val="Verdana"/>
        <b val="0"/>
        <i/>
        <color rgb="FFFF0000"/>
        <sz val="12.0"/>
        <vertAlign val="subscript"/>
      </rPr>
      <t xml:space="preserve">W </t>
    </r>
    <r>
      <rPr>
        <rFont val="Verdana"/>
        <b val="0"/>
        <i/>
        <color rgb="FFFF0000"/>
        <sz val="12.0"/>
      </rPr>
      <t>* ( l</t>
    </r>
    <r>
      <rPr>
        <rFont val="Verdana"/>
        <b val="0"/>
        <i/>
        <color rgb="FFFF0000"/>
        <sz val="12.0"/>
        <vertAlign val="subscript"/>
      </rPr>
      <t>W</t>
    </r>
    <r>
      <rPr>
        <rFont val="Verdana"/>
        <b val="0"/>
        <i/>
        <color rgb="FFFF0000"/>
        <sz val="12.0"/>
      </rPr>
      <t xml:space="preserve"> + t</t>
    </r>
    <r>
      <rPr>
        <rFont val="Verdana"/>
        <b val="0"/>
        <i/>
        <color rgb="FFFF0000"/>
        <sz val="12.0"/>
        <vertAlign val="subscript"/>
      </rPr>
      <t xml:space="preserve">T </t>
    </r>
    <r>
      <rPr>
        <rFont val="Verdana"/>
        <b val="0"/>
        <i/>
        <color rgb="FFFF0000"/>
        <sz val="12.0"/>
      </rPr>
      <t>+ t</t>
    </r>
    <r>
      <rPr>
        <rFont val="Verdana"/>
        <b val="0"/>
        <i/>
        <color rgb="FFFF0000"/>
        <sz val="12.0"/>
        <vertAlign val="subscript"/>
      </rPr>
      <t xml:space="preserve">B </t>
    </r>
    <r>
      <rPr>
        <rFont val="Verdana"/>
        <b val="0"/>
        <i/>
        <color rgb="FFFF0000"/>
        <sz val="12.0"/>
      </rPr>
      <t>- l</t>
    </r>
    <r>
      <rPr>
        <rFont val="Verdana"/>
        <b val="0"/>
        <i/>
        <color rgb="FFFF0000"/>
        <sz val="12.0"/>
        <vertAlign val="subscript"/>
      </rPr>
      <t xml:space="preserve">H </t>
    </r>
    <r>
      <rPr>
        <rFont val="Verdana"/>
        <b val="0"/>
        <i/>
        <color rgb="FFFF0000"/>
        <sz val="12.0"/>
      </rPr>
      <t>)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</si>
  <si>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</si>
  <si>
    <t>9)</t>
  </si>
  <si>
    <r>
      <rPr>
        <rFont val="Verdana"/>
        <i/>
        <color theme="1"/>
        <sz val="12.0"/>
        <u/>
      </rPr>
      <t>Y axis Sheared area:</t>
    </r>
    <r>
      <rPr>
        <rFont val="Verdana"/>
        <i/>
        <color theme="1"/>
        <sz val="12.0"/>
        <u/>
      </rPr>
      <t xml:space="preserve"> </t>
    </r>
  </si>
  <si>
    <r>
      <rPr>
        <rFont val="Verdana"/>
        <b/>
        <i/>
        <color rgb="FFFF0000"/>
        <sz val="12.0"/>
      </rPr>
      <t>A</t>
    </r>
    <r>
      <rPr>
        <rFont val="Verdana"/>
        <b val="0"/>
        <i/>
        <color rgb="FFFF0000"/>
        <sz val="12.0"/>
        <vertAlign val="subscript"/>
      </rPr>
      <t>YY</t>
    </r>
    <r>
      <rPr>
        <rFont val="Verdana"/>
        <b/>
        <i/>
        <color rgb="FFFF0000"/>
        <sz val="12.0"/>
        <vertAlign val="subscript"/>
      </rPr>
      <t xml:space="preserve"> </t>
    </r>
    <r>
      <rPr>
        <rFont val="Verdana"/>
        <b val="0"/>
        <i/>
        <color rgb="FFFF0000"/>
        <sz val="12.0"/>
      </rPr>
      <t xml:space="preserve"> =  l</t>
    </r>
    <r>
      <rPr>
        <rFont val="Verdana"/>
        <b val="0"/>
        <i/>
        <color rgb="FFFF0000"/>
        <sz val="12.0"/>
        <vertAlign val="subscript"/>
      </rPr>
      <t xml:space="preserve">T </t>
    </r>
    <r>
      <rPr>
        <rFont val="Verdana"/>
        <b val="0"/>
        <i/>
        <color rgb="FFFF0000"/>
        <sz val="12.0"/>
      </rPr>
      <t>* t</t>
    </r>
    <r>
      <rPr>
        <rFont val="Verdana"/>
        <b val="0"/>
        <i/>
        <color rgb="FFFF0000"/>
        <sz val="12.0"/>
        <vertAlign val="subscript"/>
      </rPr>
      <t xml:space="preserve">T </t>
    </r>
    <r>
      <rPr>
        <rFont val="Verdana"/>
        <b val="0"/>
        <i/>
        <color rgb="FFFF0000"/>
        <sz val="12.0"/>
      </rPr>
      <t xml:space="preserve"> +  l</t>
    </r>
    <r>
      <rPr>
        <rFont val="Verdana"/>
        <b val="0"/>
        <i/>
        <color rgb="FFFF0000"/>
        <sz val="12.0"/>
        <vertAlign val="subscript"/>
      </rPr>
      <t xml:space="preserve">B </t>
    </r>
    <r>
      <rPr>
        <rFont val="Verdana"/>
        <b val="0"/>
        <i/>
        <color rgb="FFFF0000"/>
        <sz val="12.0"/>
      </rPr>
      <t>* t</t>
    </r>
    <r>
      <rPr>
        <rFont val="Verdana"/>
        <b val="0"/>
        <i/>
        <color rgb="FFFF0000"/>
        <sz val="12.0"/>
        <vertAlign val="subscript"/>
      </rPr>
      <t>B</t>
    </r>
  </si>
  <si>
    <r>
      <rPr>
        <rFont val="Verdana"/>
        <i/>
        <color theme="1"/>
        <sz val="12.0"/>
      </rPr>
      <t>mm</t>
    </r>
    <r>
      <rPr>
        <rFont val="Verdana"/>
        <i/>
        <color theme="1"/>
        <sz val="12.0"/>
        <vertAlign val="superscript"/>
      </rPr>
      <t>2</t>
    </r>
  </si>
  <si>
    <t>10)</t>
  </si>
  <si>
    <t xml:space="preserve">Self Weight: </t>
  </si>
  <si>
    <r>
      <rPr>
        <rFont val="Verdana"/>
        <b/>
        <color rgb="FFFF0000"/>
        <sz val="11.0"/>
      </rPr>
      <t>W</t>
    </r>
    <r>
      <rPr>
        <rFont val="Verdana"/>
        <color rgb="FFFF0000"/>
        <sz val="11.0"/>
      </rPr>
      <t>s</t>
    </r>
    <r>
      <rPr>
        <rFont val="Verdana"/>
        <color theme="1"/>
        <sz val="11.0"/>
      </rPr>
      <t xml:space="preserve"> = A * </t>
    </r>
    <r>
      <rPr>
        <rFont val="Calibri"/>
        <color theme="1"/>
        <sz val="11.0"/>
      </rPr>
      <t>ρ</t>
    </r>
  </si>
  <si>
    <t>Kg/m</t>
  </si>
  <si>
    <t>OUTPUT DATA</t>
  </si>
  <si>
    <t>Shearing Stress Check:</t>
  </si>
  <si>
    <t>Max. Shearing Force for "Z" axis:</t>
  </si>
  <si>
    <r>
      <rPr>
        <rFont val="Verdana"/>
        <b/>
        <i/>
        <color theme="1"/>
        <sz val="11.0"/>
      </rPr>
      <t>F</t>
    </r>
    <r>
      <rPr>
        <rFont val="Verdana"/>
        <b val="0"/>
        <i/>
        <color theme="1"/>
        <sz val="11.0"/>
        <vertAlign val="subscript"/>
      </rPr>
      <t>SF</t>
    </r>
    <r>
      <rPr>
        <rFont val="Verdana"/>
        <b val="0"/>
        <i val="0"/>
        <color theme="1"/>
        <sz val="11.0"/>
      </rPr>
      <t xml:space="preserve"> = </t>
    </r>
    <r>
      <rPr>
        <rFont val="Verdana"/>
        <b/>
        <i val="0"/>
        <color theme="1"/>
        <sz val="11.0"/>
      </rPr>
      <t>(from input)</t>
    </r>
    <r>
      <rPr>
        <rFont val="Verdana"/>
        <b val="0"/>
        <i val="0"/>
        <color theme="1"/>
        <sz val="11.0"/>
      </rPr>
      <t xml:space="preserve"> </t>
    </r>
  </si>
  <si>
    <t>Shearing Stress for "Z" axis:</t>
  </si>
  <si>
    <r>
      <rPr>
        <rFont val="Verdana"/>
        <b/>
        <i/>
        <color theme="1"/>
        <sz val="11.0"/>
      </rPr>
      <t>t</t>
    </r>
    <r>
      <rPr>
        <rFont val="Verdana"/>
        <b val="0"/>
        <i/>
        <color theme="1"/>
        <sz val="11.0"/>
        <vertAlign val="subscript"/>
      </rPr>
      <t>z</t>
    </r>
    <r>
      <rPr>
        <rFont val="Verdana"/>
        <b val="0"/>
        <i val="0"/>
        <color theme="1"/>
        <sz val="11.0"/>
      </rPr>
      <t xml:space="preserve"> = </t>
    </r>
    <r>
      <rPr>
        <rFont val="Verdana"/>
        <b/>
        <i/>
        <color theme="1"/>
        <sz val="11.0"/>
      </rPr>
      <t>F</t>
    </r>
    <r>
      <rPr>
        <rFont val="Verdana"/>
        <b val="0"/>
        <i/>
        <color theme="1"/>
        <sz val="11.0"/>
        <vertAlign val="subscript"/>
      </rPr>
      <t>SF</t>
    </r>
    <r>
      <rPr>
        <rFont val="Verdana"/>
        <b/>
        <i/>
        <color theme="1"/>
        <sz val="11.0"/>
      </rPr>
      <t xml:space="preserve"> / A</t>
    </r>
    <r>
      <rPr>
        <rFont val="Verdana"/>
        <b/>
        <i/>
        <color theme="1"/>
        <sz val="11.0"/>
        <vertAlign val="subscript"/>
      </rPr>
      <t xml:space="preserve"> zz</t>
    </r>
    <r>
      <rPr>
        <rFont val="Verdana"/>
        <b/>
        <i val="0"/>
        <color theme="1"/>
        <sz val="11.0"/>
        <vertAlign val="subscript"/>
      </rPr>
      <t xml:space="preserve"> </t>
    </r>
  </si>
  <si>
    <r>
      <rPr>
        <rFont val="Verdana"/>
        <b/>
        <i/>
        <color theme="1"/>
        <sz val="11.0"/>
      </rPr>
      <t>N / mm</t>
    </r>
    <r>
      <rPr>
        <rFont val="Verdana"/>
        <b val="0"/>
        <i/>
        <color theme="1"/>
        <sz val="11.0"/>
        <vertAlign val="superscript"/>
      </rPr>
      <t>2</t>
    </r>
    <r>
      <rPr>
        <rFont val="Verdana"/>
        <b/>
        <i/>
        <color theme="1"/>
        <sz val="11.0"/>
      </rPr>
      <t xml:space="preserve"> &lt; 0.4 * [σ] =</t>
    </r>
  </si>
  <si>
    <r>
      <rPr>
        <rFont val="Verdana"/>
        <i/>
        <color theme="1"/>
        <sz val="11.0"/>
      </rPr>
      <t>N / mm</t>
    </r>
    <r>
      <rPr>
        <rFont val="Verdana"/>
        <i/>
        <color theme="1"/>
        <sz val="11.0"/>
        <vertAlign val="superscript"/>
      </rPr>
      <t>2</t>
    </r>
  </si>
  <si>
    <t>Unity Check:</t>
  </si>
  <si>
    <r>
      <rPr>
        <rFont val="Verdana"/>
        <b/>
        <i/>
        <color theme="1"/>
        <sz val="11.0"/>
      </rPr>
      <t>UC</t>
    </r>
    <r>
      <rPr>
        <rFont val="Verdana"/>
        <b val="0"/>
        <i/>
        <color theme="1"/>
        <sz val="11.0"/>
      </rPr>
      <t xml:space="preserve"> = </t>
    </r>
    <r>
      <rPr>
        <rFont val="Verdana"/>
        <b/>
        <i/>
        <color theme="1"/>
        <sz val="11.0"/>
      </rPr>
      <t>t</t>
    </r>
    <r>
      <rPr>
        <rFont val="Verdana"/>
        <b val="0"/>
        <i/>
        <color theme="1"/>
        <sz val="11.0"/>
        <vertAlign val="subscript"/>
      </rPr>
      <t>z</t>
    </r>
    <r>
      <rPr>
        <rFont val="Verdana"/>
        <b val="0"/>
        <i/>
        <color theme="1"/>
        <sz val="11.0"/>
      </rPr>
      <t xml:space="preserve"> / </t>
    </r>
    <r>
      <rPr>
        <rFont val="Verdana"/>
        <b/>
        <i/>
        <color theme="1"/>
        <sz val="11.0"/>
      </rPr>
      <t xml:space="preserve">0.4 </t>
    </r>
    <r>
      <rPr>
        <rFont val="Verdana"/>
        <b val="0"/>
        <i/>
        <color theme="1"/>
        <sz val="11.0"/>
      </rPr>
      <t xml:space="preserve">* </t>
    </r>
    <r>
      <rPr>
        <rFont val="Verdana"/>
        <b/>
        <i/>
        <color theme="1"/>
        <sz val="11.0"/>
      </rPr>
      <t>[σ]</t>
    </r>
  </si>
  <si>
    <t>Bending Stress Check:</t>
  </si>
  <si>
    <t xml:space="preserve">Max. Bending Moment for "Z" axis: </t>
  </si>
  <si>
    <r>
      <rPr>
        <rFont val="Verdana"/>
        <b/>
        <color theme="1"/>
        <sz val="11.0"/>
      </rPr>
      <t>M</t>
    </r>
    <r>
      <rPr>
        <rFont val="Verdana"/>
        <b/>
        <i/>
        <color theme="1"/>
        <sz val="11.0"/>
      </rPr>
      <t xml:space="preserve"> </t>
    </r>
    <r>
      <rPr>
        <rFont val="Verdana"/>
        <b val="0"/>
        <color theme="1"/>
        <sz val="11.0"/>
        <vertAlign val="subscript"/>
      </rPr>
      <t>MAX</t>
    </r>
    <r>
      <rPr>
        <rFont val="Verdana"/>
        <b val="0"/>
        <color theme="1"/>
        <sz val="11.0"/>
      </rPr>
      <t xml:space="preserve"> = </t>
    </r>
    <r>
      <rPr>
        <rFont val="Verdana"/>
        <b/>
        <color theme="1"/>
        <sz val="11.0"/>
      </rPr>
      <t>(from input)</t>
    </r>
  </si>
  <si>
    <t>Bending Stress for "Z" axis:</t>
  </si>
  <si>
    <r>
      <rPr>
        <rFont val="Verdana"/>
        <b/>
        <i/>
        <color theme="1"/>
        <sz val="11.0"/>
      </rPr>
      <t>σ</t>
    </r>
    <r>
      <rPr>
        <rFont val="Verdana"/>
        <b val="0"/>
        <i/>
        <color theme="1"/>
        <sz val="11.0"/>
        <vertAlign val="subscript"/>
      </rPr>
      <t>b</t>
    </r>
    <r>
      <rPr>
        <rFont val="Verdana"/>
        <b/>
        <i val="0"/>
        <color theme="1"/>
        <sz val="11.0"/>
        <vertAlign val="subscript"/>
      </rPr>
      <t xml:space="preserve"> </t>
    </r>
    <r>
      <rPr>
        <rFont val="Verdana"/>
        <b val="0"/>
        <i val="0"/>
        <color theme="1"/>
        <sz val="11.0"/>
      </rPr>
      <t xml:space="preserve">= </t>
    </r>
    <r>
      <rPr>
        <rFont val="Verdana"/>
        <b/>
        <i val="0"/>
        <color theme="1"/>
        <sz val="11.0"/>
      </rPr>
      <t>M</t>
    </r>
    <r>
      <rPr>
        <rFont val="Verdana"/>
        <b/>
        <i/>
        <color theme="1"/>
        <sz val="11.0"/>
      </rPr>
      <t xml:space="preserve"> </t>
    </r>
    <r>
      <rPr>
        <rFont val="Verdana"/>
        <b/>
        <i/>
        <color theme="1"/>
        <sz val="11.0"/>
        <vertAlign val="subscript"/>
      </rPr>
      <t>MAX</t>
    </r>
    <r>
      <rPr>
        <rFont val="Verdana"/>
        <b/>
        <i/>
        <color theme="1"/>
        <sz val="11.0"/>
      </rPr>
      <t xml:space="preserve"> / W</t>
    </r>
    <r>
      <rPr>
        <rFont val="Verdana"/>
        <b/>
        <i/>
        <color theme="1"/>
        <sz val="11.0"/>
        <vertAlign val="subscript"/>
      </rPr>
      <t xml:space="preserve">y </t>
    </r>
  </si>
  <si>
    <r>
      <rPr>
        <rFont val="Verdana"/>
        <b/>
        <i/>
        <color theme="1"/>
        <sz val="11.0"/>
      </rPr>
      <t>N / mm</t>
    </r>
    <r>
      <rPr>
        <rFont val="Verdana"/>
        <b val="0"/>
        <i/>
        <color theme="1"/>
        <sz val="11.0"/>
        <vertAlign val="superscript"/>
      </rPr>
      <t>2</t>
    </r>
    <r>
      <rPr>
        <rFont val="Verdana"/>
        <b/>
        <i/>
        <color theme="1"/>
        <sz val="11.0"/>
      </rPr>
      <t xml:space="preserve"> &lt; 0.6 * [σ] =</t>
    </r>
  </si>
  <si>
    <r>
      <rPr>
        <rFont val="Verdana"/>
        <i/>
        <color theme="1"/>
        <sz val="11.0"/>
      </rPr>
      <t>N / mm</t>
    </r>
    <r>
      <rPr>
        <rFont val="Verdana"/>
        <i/>
        <color theme="1"/>
        <sz val="11.0"/>
        <vertAlign val="superscript"/>
      </rPr>
      <t>2</t>
    </r>
  </si>
  <si>
    <t xml:space="preserve">Unity Check: </t>
  </si>
  <si>
    <r>
      <rPr>
        <rFont val="Verdana"/>
        <b/>
        <i/>
        <color theme="1"/>
        <sz val="11.0"/>
      </rPr>
      <t>UC</t>
    </r>
    <r>
      <rPr>
        <rFont val="Verdana"/>
        <b val="0"/>
        <i/>
        <color theme="1"/>
        <sz val="11.0"/>
      </rPr>
      <t xml:space="preserve"> </t>
    </r>
    <r>
      <rPr>
        <rFont val="Verdana"/>
        <b val="0"/>
        <i val="0"/>
        <color theme="1"/>
        <sz val="11.0"/>
      </rPr>
      <t>=</t>
    </r>
    <r>
      <rPr>
        <rFont val="Verdana"/>
        <b val="0"/>
        <i/>
        <color theme="1"/>
        <sz val="11.0"/>
      </rPr>
      <t xml:space="preserve"> </t>
    </r>
    <r>
      <rPr>
        <rFont val="Verdana"/>
        <b/>
        <i/>
        <color theme="1"/>
        <sz val="11.0"/>
      </rPr>
      <t>σ</t>
    </r>
    <r>
      <rPr>
        <rFont val="Verdana"/>
        <b/>
        <i/>
        <color theme="1"/>
        <sz val="11.0"/>
        <vertAlign val="subscript"/>
      </rPr>
      <t>b</t>
    </r>
    <r>
      <rPr>
        <rFont val="Verdana"/>
        <b val="0"/>
        <i/>
        <color theme="1"/>
        <sz val="11.0"/>
      </rPr>
      <t xml:space="preserve"> / </t>
    </r>
    <r>
      <rPr>
        <rFont val="Verdana"/>
        <b/>
        <i/>
        <color theme="1"/>
        <sz val="11.0"/>
      </rPr>
      <t>0.6</t>
    </r>
    <r>
      <rPr>
        <rFont val="Verdana"/>
        <b val="0"/>
        <i/>
        <color theme="1"/>
        <sz val="11.0"/>
      </rPr>
      <t xml:space="preserve"> * </t>
    </r>
    <r>
      <rPr>
        <rFont val="Verdana"/>
        <b/>
        <i/>
        <color theme="1"/>
        <sz val="11.0"/>
      </rPr>
      <t>[σ]</t>
    </r>
  </si>
  <si>
    <t>Combined Stress Check:</t>
  </si>
  <si>
    <t>Combined Stress for "Z" axis:</t>
  </si>
  <si>
    <r>
      <rPr>
        <rFont val="Verdana"/>
        <b/>
        <i/>
        <color theme="1"/>
        <sz val="11.0"/>
      </rPr>
      <t>σ</t>
    </r>
    <r>
      <rPr>
        <rFont val="Verdana"/>
        <b val="0"/>
        <i/>
        <color theme="1"/>
        <sz val="11.0"/>
        <vertAlign val="subscript"/>
      </rPr>
      <t>c</t>
    </r>
    <r>
      <rPr>
        <rFont val="Verdana"/>
        <b val="0"/>
        <i val="0"/>
        <color theme="1"/>
        <sz val="11.0"/>
      </rPr>
      <t xml:space="preserve"> =</t>
    </r>
    <r>
      <rPr>
        <rFont val="Verdana"/>
        <b/>
        <i val="0"/>
        <color theme="1"/>
        <sz val="11.0"/>
      </rPr>
      <t xml:space="preserve"> </t>
    </r>
    <r>
      <rPr>
        <rFont val="Verdana"/>
        <b/>
        <i/>
        <color theme="1"/>
        <sz val="11.0"/>
      </rPr>
      <t>(σ</t>
    </r>
    <r>
      <rPr>
        <rFont val="Verdana"/>
        <b val="0"/>
        <i/>
        <color theme="1"/>
        <sz val="11.0"/>
        <vertAlign val="superscript"/>
      </rPr>
      <t>2</t>
    </r>
    <r>
      <rPr>
        <rFont val="Verdana"/>
        <b/>
        <i/>
        <color theme="1"/>
        <sz val="11.0"/>
        <vertAlign val="subscript"/>
      </rPr>
      <t xml:space="preserve">b </t>
    </r>
    <r>
      <rPr>
        <rFont val="Verdana"/>
        <b/>
        <i/>
        <color theme="1"/>
        <sz val="11.0"/>
      </rPr>
      <t>+ 3t</t>
    </r>
    <r>
      <rPr>
        <rFont val="Verdana"/>
        <b val="0"/>
        <i/>
        <color theme="1"/>
        <sz val="11.0"/>
        <vertAlign val="superscript"/>
      </rPr>
      <t>2</t>
    </r>
    <r>
      <rPr>
        <rFont val="Verdana"/>
        <b/>
        <i/>
        <color theme="1"/>
        <sz val="11.0"/>
      </rPr>
      <t>)</t>
    </r>
    <r>
      <rPr>
        <rFont val="Verdana"/>
        <b val="0"/>
        <i/>
        <color theme="1"/>
        <sz val="11.0"/>
        <vertAlign val="superscript"/>
      </rPr>
      <t>1/2</t>
    </r>
  </si>
  <si>
    <r>
      <rPr>
        <rFont val="Verdana"/>
        <b/>
        <i/>
        <color theme="1"/>
        <sz val="11.0"/>
      </rPr>
      <t>N / mm</t>
    </r>
    <r>
      <rPr>
        <rFont val="Verdana"/>
        <b val="0"/>
        <i/>
        <color theme="1"/>
        <sz val="11.0"/>
        <vertAlign val="superscript"/>
      </rPr>
      <t>2</t>
    </r>
    <r>
      <rPr>
        <rFont val="Verdana"/>
        <b/>
        <i/>
        <color theme="1"/>
        <sz val="11.0"/>
      </rPr>
      <t xml:space="preserve"> &lt; 0.6 * [σ] =</t>
    </r>
  </si>
  <si>
    <r>
      <rPr>
        <rFont val="Verdana"/>
        <i/>
        <color theme="1"/>
        <sz val="11.0"/>
      </rPr>
      <t>N / mm</t>
    </r>
    <r>
      <rPr>
        <rFont val="Verdana"/>
        <i/>
        <color theme="1"/>
        <sz val="11.0"/>
        <vertAlign val="superscript"/>
      </rPr>
      <t>2</t>
    </r>
  </si>
  <si>
    <r>
      <rPr>
        <rFont val="Verdana"/>
        <b/>
        <i/>
        <color theme="1"/>
        <sz val="11.0"/>
      </rPr>
      <t>UC</t>
    </r>
    <r>
      <rPr>
        <rFont val="Verdana"/>
        <b val="0"/>
        <i/>
        <color theme="1"/>
        <sz val="11.0"/>
      </rPr>
      <t xml:space="preserve"> = </t>
    </r>
    <r>
      <rPr>
        <rFont val="Verdana"/>
        <b/>
        <i/>
        <color theme="1"/>
        <sz val="11.0"/>
      </rPr>
      <t>σ</t>
    </r>
    <r>
      <rPr>
        <rFont val="Verdana"/>
        <b/>
        <i/>
        <color theme="1"/>
        <sz val="11.0"/>
        <vertAlign val="subscript"/>
      </rPr>
      <t>c</t>
    </r>
    <r>
      <rPr>
        <rFont val="Verdana"/>
        <b val="0"/>
        <i/>
        <color theme="1"/>
        <sz val="11.0"/>
      </rPr>
      <t xml:space="preserve"> / </t>
    </r>
    <r>
      <rPr>
        <rFont val="Verdana"/>
        <b/>
        <i/>
        <color theme="1"/>
        <sz val="11.0"/>
      </rPr>
      <t>0.6</t>
    </r>
    <r>
      <rPr>
        <rFont val="Verdana"/>
        <b val="0"/>
        <i/>
        <color theme="1"/>
        <sz val="11.0"/>
      </rPr>
      <t xml:space="preserve"> * </t>
    </r>
    <r>
      <rPr>
        <rFont val="Verdana"/>
        <b/>
        <i/>
        <color theme="1"/>
        <sz val="11.0"/>
      </rPr>
      <t>[σ]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</si>
</sst>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00_);[Red]\(0.00\)"/>
    <numFmt numFmtId="165" formatCode="0.0_);[Red]\(0.0\)"/>
    <numFmt numFmtId="166" formatCode="0.000_);[Red]\(0.000\)"/>
    <numFmt numFmtId="167" formatCode="0.0000E+00"/>
    <numFmt numFmtId="168" formatCode="0.000E+00"/>
    <numFmt numFmtId="169" formatCode="0.0E+00"/>
    <numFmt numFmtId="170" formatCode="0.00_ "/>
    <numFmt numFmtId="171" formatCode="0.0000"/>
    <numFmt numFmtId="172" formatCode="0.000"/>
  </numFmts>
  <fonts count="24">
    <font>
      <sz val="11.0"/>
      <color theme="1"/>
      <name val="Calibri"/>
      <scheme val="minor"/>
    </font>
    <font>
      <sz val="11.0"/>
      <color theme="1"/>
      <name val="Verdana"/>
    </font>
    <font>
      <sz val="14.0"/>
      <color theme="1"/>
      <name val="Calibri"/>
    </font>
    <font/>
    <font>
      <i/>
      <u/>
      <sz val="14.0"/>
      <color rgb="FF0000FF"/>
      <name val="High tower text"/>
    </font>
    <font>
      <i/>
      <sz val="11.0"/>
      <color theme="1"/>
      <name val="Verdana"/>
    </font>
    <font>
      <sz val="11.0"/>
      <color rgb="FF3F3F76"/>
      <name val="Verdana"/>
    </font>
    <font>
      <sz val="11.0"/>
      <color theme="1"/>
      <name val="Calibri"/>
    </font>
    <font>
      <i/>
      <u/>
      <sz val="12.0"/>
      <color rgb="FF0000FF"/>
      <name val="Verdana"/>
    </font>
    <font>
      <b/>
      <i/>
      <u/>
      <sz val="12.0"/>
      <color rgb="FF0000FF"/>
      <name val="Verdana"/>
    </font>
    <font>
      <sz val="12.0"/>
      <color theme="1"/>
      <name val="Verdana"/>
    </font>
    <font>
      <i/>
      <sz val="12.0"/>
      <color theme="1"/>
      <name val="Verdana"/>
    </font>
    <font>
      <i/>
      <u/>
      <sz val="12.0"/>
      <color theme="1"/>
      <name val="Verdana"/>
    </font>
    <font>
      <b/>
      <i/>
      <sz val="12.0"/>
      <color rgb="FFFF0000"/>
      <name val="Verdana"/>
    </font>
    <font>
      <b/>
      <i/>
      <u/>
      <sz val="12.0"/>
      <color theme="1"/>
      <name val="Verdana"/>
    </font>
    <font>
      <b/>
      <sz val="12.0"/>
      <color rgb="FFFF0000"/>
      <name val="Verdana"/>
    </font>
    <font>
      <b/>
      <sz val="12.0"/>
      <color rgb="FF9C6500"/>
      <name val="Verdana"/>
    </font>
    <font>
      <b/>
      <sz val="11.0"/>
      <color theme="1"/>
      <name val="Verdana"/>
    </font>
    <font>
      <b/>
      <i/>
      <sz val="11.0"/>
      <color theme="1"/>
      <name val="Verdana"/>
    </font>
    <font>
      <b/>
      <i/>
      <sz val="12.0"/>
      <color theme="1"/>
      <name val="Verdana"/>
    </font>
    <font>
      <b/>
      <i/>
      <sz val="11.0"/>
      <color rgb="FFFF00FF"/>
      <name val="Verdana"/>
    </font>
    <font>
      <b/>
      <sz val="11.0"/>
      <color rgb="FF3F3F3F"/>
      <name val="Verdana"/>
    </font>
    <font>
      <b/>
      <i/>
      <sz val="12.0"/>
      <color rgb="FFFF00FF"/>
      <name val="Verdana"/>
    </font>
    <font>
      <b/>
      <sz val="11.0"/>
      <color rgb="FF0000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2F2F2"/>
        <bgColor rgb="FFF2F2F2"/>
      </patternFill>
    </fill>
  </fills>
  <borders count="18">
    <border/>
    <border>
      <left style="thin">
        <color rgb="FFB2B2B2"/>
      </left>
      <top style="thin">
        <color rgb="FFB2B2B2"/>
      </top>
      <bottom style="thin">
        <color rgb="FFB2B2B2"/>
      </bottom>
    </border>
    <border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/>
      <bottom/>
    </border>
    <border>
      <bottom style="hair">
        <color rgb="FF000000"/>
      </bottom>
    </border>
    <border>
      <left style="hair">
        <color rgb="FF000000"/>
      </left>
      <right style="hair">
        <color rgb="FF000000"/>
      </right>
      <bottom style="thin">
        <color rgb="FF3F3F3F"/>
      </bottom>
    </border>
    <border>
      <left style="hair">
        <color rgb="FF000000"/>
      </left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</border>
    <border>
      <left style="thin">
        <color rgb="FF3F3F3F"/>
      </left>
      <right style="thin">
        <color rgb="FF3F3F3F"/>
      </right>
      <top/>
      <bottom style="thin">
        <color rgb="FF3F3F3F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vertical="center"/>
    </xf>
    <xf borderId="4" fillId="0" fontId="1" numFmtId="0" xfId="0" applyAlignment="1" applyBorder="1" applyFont="1">
      <alignment vertical="center"/>
    </xf>
    <xf borderId="5" fillId="0" fontId="5" numFmtId="0" xfId="0" applyAlignment="1" applyBorder="1" applyFont="1">
      <alignment vertical="center"/>
    </xf>
    <xf borderId="5" fillId="0" fontId="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7" fillId="3" fontId="6" numFmtId="164" xfId="0" applyAlignment="1" applyBorder="1" applyFill="1" applyFont="1" applyNumberFormat="1">
      <alignment horizontal="center" readingOrder="0" vertical="center"/>
    </xf>
    <xf borderId="0" fillId="0" fontId="5" numFmtId="0" xfId="0" applyAlignment="1" applyFont="1">
      <alignment horizontal="left" vertical="center"/>
    </xf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7" fillId="3" fontId="6" numFmtId="164" xfId="0" applyAlignment="1" applyBorder="1" applyFont="1" applyNumberFormat="1">
      <alignment horizontal="center" vertical="center"/>
    </xf>
    <xf borderId="9" fillId="0" fontId="1" numFmtId="0" xfId="0" applyBorder="1" applyFont="1"/>
    <xf borderId="5" fillId="0" fontId="1" numFmtId="0" xfId="0" applyAlignment="1" applyBorder="1" applyFont="1">
      <alignment horizontal="left"/>
    </xf>
    <xf borderId="5" fillId="0" fontId="3" numFmtId="0" xfId="0" applyBorder="1" applyFont="1"/>
    <xf borderId="5" fillId="0" fontId="1" numFmtId="0" xfId="0" applyAlignment="1" applyBorder="1" applyFont="1">
      <alignment horizontal="center"/>
    </xf>
    <xf borderId="5" fillId="0" fontId="7" numFmtId="0" xfId="0" applyAlignment="1" applyBorder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10" numFmtId="165" xfId="0" applyAlignment="1" applyFont="1" applyNumberFormat="1">
      <alignment horizontal="right" vertical="center"/>
    </xf>
    <xf borderId="0" fillId="0" fontId="11" numFmtId="49" xfId="0" applyAlignment="1" applyFont="1" applyNumberFormat="1">
      <alignment horizontal="right" vertical="center"/>
    </xf>
    <xf borderId="0" fillId="0" fontId="12" numFmtId="0" xfId="0" applyAlignment="1" applyFont="1">
      <alignment vertical="center"/>
    </xf>
    <xf borderId="0" fillId="0" fontId="10" numFmtId="0" xfId="0" applyFont="1"/>
    <xf borderId="0" fillId="0" fontId="13" numFmtId="0" xfId="0" applyAlignment="1" applyFont="1">
      <alignment horizontal="right" vertical="center"/>
    </xf>
    <xf borderId="9" fillId="0" fontId="10" numFmtId="0" xfId="0" applyAlignment="1" applyBorder="1" applyFont="1">
      <alignment horizontal="center" vertical="center"/>
    </xf>
    <xf borderId="10" fillId="0" fontId="11" numFmtId="165" xfId="0" applyAlignment="1" applyBorder="1" applyFont="1" applyNumberFormat="1">
      <alignment horizontal="center" vertical="center"/>
    </xf>
    <xf borderId="0" fillId="0" fontId="11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0" fillId="0" fontId="11" numFmtId="165" xfId="0" applyAlignment="1" applyFont="1" applyNumberFormat="1">
      <alignment horizontal="center" vertical="center"/>
    </xf>
    <xf borderId="10" fillId="0" fontId="11" numFmtId="166" xfId="0" applyAlignment="1" applyBorder="1" applyFont="1" applyNumberFormat="1">
      <alignment horizontal="center" vertical="center"/>
    </xf>
    <xf borderId="0" fillId="0" fontId="14" numFmtId="0" xfId="0" applyAlignment="1" applyFont="1">
      <alignment vertical="center"/>
    </xf>
    <xf borderId="0" fillId="0" fontId="10" numFmtId="165" xfId="0" applyAlignment="1" applyFont="1" applyNumberFormat="1">
      <alignment horizontal="center" vertical="center"/>
    </xf>
    <xf borderId="0" fillId="0" fontId="11" numFmtId="0" xfId="0" applyAlignment="1" applyFont="1">
      <alignment vertical="center"/>
    </xf>
    <xf borderId="0" fillId="0" fontId="11" numFmtId="0" xfId="0" applyAlignment="1" applyFont="1">
      <alignment horizontal="right" vertical="center"/>
    </xf>
    <xf borderId="10" fillId="0" fontId="11" numFmtId="167" xfId="0" applyAlignment="1" applyBorder="1" applyFont="1" applyNumberFormat="1">
      <alignment horizontal="center" vertical="center"/>
    </xf>
    <xf borderId="0" fillId="0" fontId="11" numFmtId="167" xfId="0" applyAlignment="1" applyFont="1" applyNumberFormat="1">
      <alignment horizontal="center" vertical="center"/>
    </xf>
    <xf borderId="0" fillId="0" fontId="15" numFmtId="0" xfId="0" applyAlignment="1" applyFont="1">
      <alignment horizontal="right" vertical="center"/>
    </xf>
    <xf borderId="11" fillId="4" fontId="16" numFmtId="168" xfId="0" applyAlignment="1" applyBorder="1" applyFill="1" applyFont="1" applyNumberFormat="1">
      <alignment horizontal="center" vertical="center"/>
    </xf>
    <xf borderId="10" fillId="0" fontId="11" numFmtId="169" xfId="0" applyAlignment="1" applyBorder="1" applyFont="1" applyNumberFormat="1">
      <alignment horizontal="center" vertical="center"/>
    </xf>
    <xf borderId="11" fillId="4" fontId="16" numFmtId="165" xfId="0" applyAlignment="1" applyBorder="1" applyFont="1" applyNumberFormat="1">
      <alignment horizontal="center" vertical="center"/>
    </xf>
    <xf borderId="0" fillId="0" fontId="1" numFmtId="0" xfId="0" applyAlignment="1" applyFont="1">
      <alignment horizontal="right"/>
    </xf>
    <xf borderId="0" fillId="0" fontId="17" numFmtId="0" xfId="0" applyAlignment="1" applyFont="1">
      <alignment vertical="center"/>
    </xf>
    <xf borderId="0" fillId="0" fontId="17" numFmtId="0" xfId="0" applyAlignment="1" applyFont="1">
      <alignment horizontal="right" vertical="center"/>
    </xf>
    <xf borderId="0" fillId="0" fontId="1" numFmtId="0" xfId="0" applyAlignment="1" applyFont="1">
      <alignment vertical="center"/>
    </xf>
    <xf borderId="0" fillId="0" fontId="18" numFmtId="0" xfId="0" applyAlignment="1" applyFont="1">
      <alignment horizontal="right" vertical="center"/>
    </xf>
    <xf borderId="9" fillId="0" fontId="18" numFmtId="0" xfId="0" applyAlignment="1" applyBorder="1" applyFont="1">
      <alignment horizontal="center" vertical="center"/>
    </xf>
    <xf borderId="10" fillId="0" fontId="18" numFmtId="164" xfId="0" applyAlignment="1" applyBorder="1" applyFont="1" applyNumberFormat="1">
      <alignment vertical="center"/>
    </xf>
    <xf borderId="0" fillId="0" fontId="19" numFmtId="0" xfId="0" applyAlignment="1" applyFont="1">
      <alignment horizontal="left" vertical="center"/>
    </xf>
    <xf borderId="0" fillId="0" fontId="5" numFmtId="169" xfId="0" applyAlignment="1" applyFont="1" applyNumberFormat="1">
      <alignment vertical="center"/>
    </xf>
    <xf borderId="12" fillId="0" fontId="5" numFmtId="0" xfId="0" applyAlignment="1" applyBorder="1" applyFont="1">
      <alignment vertical="center"/>
    </xf>
    <xf borderId="0" fillId="0" fontId="1" numFmtId="170" xfId="0" applyAlignment="1" applyFont="1" applyNumberFormat="1">
      <alignment horizontal="right" vertical="center"/>
    </xf>
    <xf borderId="13" fillId="0" fontId="18" numFmtId="171" xfId="0" applyAlignment="1" applyBorder="1" applyFont="1" applyNumberFormat="1">
      <alignment vertical="center"/>
    </xf>
    <xf borderId="14" fillId="0" fontId="18" numFmtId="0" xfId="0" applyAlignment="1" applyBorder="1" applyFont="1">
      <alignment vertical="center"/>
    </xf>
    <xf borderId="0" fillId="0" fontId="18" numFmtId="0" xfId="0" applyAlignment="1" applyFont="1">
      <alignment vertical="center"/>
    </xf>
    <xf borderId="9" fillId="0" fontId="18" numFmtId="170" xfId="0" applyAlignment="1" applyBorder="1" applyFont="1" applyNumberFormat="1">
      <alignment vertical="center"/>
    </xf>
    <xf borderId="10" fillId="0" fontId="20" numFmtId="165" xfId="0" applyAlignment="1" applyBorder="1" applyFont="1" applyNumberFormat="1">
      <alignment vertical="center"/>
    </xf>
    <xf borderId="0" fillId="0" fontId="5" numFmtId="0" xfId="0" applyAlignment="1" applyFont="1">
      <alignment vertical="center"/>
    </xf>
    <xf borderId="0" fillId="0" fontId="20" numFmtId="165" xfId="0" applyAlignment="1" applyFont="1" applyNumberFormat="1">
      <alignment vertical="center"/>
    </xf>
    <xf borderId="0" fillId="0" fontId="18" numFmtId="0" xfId="0" applyAlignment="1" applyFont="1">
      <alignment horizontal="center" vertical="center"/>
    </xf>
    <xf borderId="15" fillId="5" fontId="21" numFmtId="172" xfId="0" applyAlignment="1" applyBorder="1" applyFill="1" applyFont="1" applyNumberFormat="1">
      <alignment vertical="center"/>
    </xf>
    <xf borderId="16" fillId="0" fontId="22" numFmtId="0" xfId="0" applyAlignment="1" applyBorder="1" applyFont="1">
      <alignment horizontal="center" vertical="center"/>
    </xf>
    <xf borderId="0" fillId="0" fontId="23" numFmtId="170" xfId="0" applyAlignment="1" applyFont="1" applyNumberFormat="1">
      <alignment vertical="center"/>
    </xf>
    <xf borderId="10" fillId="0" fontId="17" numFmtId="164" xfId="0" applyAlignment="1" applyBorder="1" applyFont="1" applyNumberFormat="1">
      <alignment vertical="center"/>
    </xf>
    <xf borderId="10" fillId="0" fontId="18" numFmtId="167" xfId="0" applyAlignment="1" applyBorder="1" applyFont="1" applyNumberFormat="1">
      <alignment vertical="center"/>
    </xf>
    <xf borderId="17" fillId="5" fontId="21" numFmtId="172" xfId="0" applyAlignment="1" applyBorder="1" applyFont="1" applyNumberFormat="1">
      <alignment vertical="center"/>
    </xf>
    <xf borderId="10" fillId="0" fontId="18" numFmtId="171" xfId="0" applyAlignment="1" applyBorder="1" applyFont="1" applyNumberFormat="1">
      <alignment vertical="center"/>
    </xf>
    <xf borderId="14" fillId="0" fontId="5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4</xdr:row>
      <xdr:rowOff>0</xdr:rowOff>
    </xdr:from>
    <xdr:ext cx="57150" cy="257175"/>
    <xdr:sp>
      <xdr:nvSpPr>
        <xdr:cNvPr id="3" name="Shape 3"/>
        <xdr:cNvSpPr txBox="1"/>
      </xdr:nvSpPr>
      <xdr:spPr>
        <a:xfrm>
          <a:off x="5317425" y="3651413"/>
          <a:ext cx="57150" cy="2571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4</xdr:row>
      <xdr:rowOff>0</xdr:rowOff>
    </xdr:from>
    <xdr:ext cx="66675" cy="219075"/>
    <xdr:sp>
      <xdr:nvSpPr>
        <xdr:cNvPr id="4" name="Shape 4"/>
        <xdr:cNvSpPr txBox="1"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514350</xdr:colOff>
      <xdr:row>9</xdr:row>
      <xdr:rowOff>0</xdr:rowOff>
    </xdr:from>
    <xdr:ext cx="66675" cy="219075"/>
    <xdr:sp>
      <xdr:nvSpPr>
        <xdr:cNvPr id="4" name="Shape 4"/>
        <xdr:cNvSpPr txBox="1"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16</xdr:row>
      <xdr:rowOff>0</xdr:rowOff>
    </xdr:from>
    <xdr:ext cx="66675" cy="219075"/>
    <xdr:sp>
      <xdr:nvSpPr>
        <xdr:cNvPr id="5" name="Shape 5"/>
        <xdr:cNvSpPr txBox="1"/>
      </xdr:nvSpPr>
      <xdr:spPr>
        <a:xfrm>
          <a:off x="5312663" y="3670463"/>
          <a:ext cx="66675" cy="21907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771525</xdr:colOff>
      <xdr:row>3</xdr:row>
      <xdr:rowOff>152400</xdr:rowOff>
    </xdr:from>
    <xdr:ext cx="4381500" cy="3076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9.14"/>
    <col customWidth="1" min="3" max="3" width="27.43"/>
    <col customWidth="1" min="4" max="4" width="9.14"/>
    <col customWidth="1" min="5" max="5" width="6.0"/>
    <col customWidth="1" min="6" max="6" width="26.0"/>
    <col customWidth="1" min="7" max="8" width="9.14"/>
    <col customWidth="1" min="9" max="9" width="23.14"/>
    <col customWidth="1" min="10" max="11" width="9.14"/>
    <col customWidth="1" min="12" max="12" width="27.86"/>
    <col customWidth="1" min="13" max="15" width="9.14"/>
    <col customWidth="1" min="16" max="16" width="5.43"/>
    <col customWidth="1" min="17" max="17" width="13.43"/>
    <col customWidth="1" min="18" max="18" width="11.86"/>
    <col customWidth="1" min="19" max="19" width="3.43"/>
    <col customWidth="1" min="20" max="29" width="9.14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1"/>
      <c r="U1" s="1"/>
      <c r="V1" s="1"/>
      <c r="W1" s="1"/>
      <c r="X1" s="1"/>
      <c r="Y1" s="1"/>
      <c r="Z1" s="1"/>
      <c r="AA1" s="1"/>
      <c r="AB1" s="1"/>
      <c r="AC1" s="1"/>
    </row>
    <row r="2" ht="21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21.0" customHeight="1">
      <c r="A3" s="1"/>
      <c r="B3" s="5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21.0" customHeight="1">
      <c r="A4" s="1"/>
      <c r="B4" s="6" t="s">
        <v>2</v>
      </c>
      <c r="C4" s="7"/>
      <c r="D4" s="8" t="s">
        <v>3</v>
      </c>
      <c r="E4" s="9" t="s">
        <v>4</v>
      </c>
      <c r="F4" s="10">
        <v>250.0</v>
      </c>
      <c r="G4" s="11" t="s">
        <v>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21.0" customHeight="1">
      <c r="A5" s="1"/>
      <c r="B5" s="6" t="s">
        <v>6</v>
      </c>
      <c r="C5" s="7"/>
      <c r="D5" s="8" t="s">
        <v>7</v>
      </c>
      <c r="E5" s="12" t="s">
        <v>4</v>
      </c>
      <c r="F5" s="10">
        <v>10.0</v>
      </c>
      <c r="G5" s="11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21.0" customHeight="1">
      <c r="A6" s="1"/>
      <c r="B6" s="6" t="s">
        <v>8</v>
      </c>
      <c r="C6" s="7"/>
      <c r="D6" s="8" t="s">
        <v>9</v>
      </c>
      <c r="E6" s="13" t="s">
        <v>4</v>
      </c>
      <c r="F6" s="10">
        <v>1000.0</v>
      </c>
      <c r="G6" s="11" t="s">
        <v>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21.0" customHeight="1">
      <c r="A7" s="1"/>
      <c r="B7" s="6" t="s">
        <v>10</v>
      </c>
      <c r="C7" s="7"/>
      <c r="D7" s="8" t="s">
        <v>11</v>
      </c>
      <c r="E7" s="12" t="s">
        <v>4</v>
      </c>
      <c r="F7" s="14">
        <v>10.0</v>
      </c>
      <c r="G7" s="11" t="s">
        <v>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21.0" customHeight="1">
      <c r="A8" s="1"/>
      <c r="B8" s="6" t="s">
        <v>12</v>
      </c>
      <c r="C8" s="7"/>
      <c r="D8" s="8" t="s">
        <v>13</v>
      </c>
      <c r="E8" s="12" t="s">
        <v>4</v>
      </c>
      <c r="F8" s="10">
        <v>500.0</v>
      </c>
      <c r="G8" s="11" t="s">
        <v>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21.0" customHeight="1">
      <c r="A9" s="1"/>
      <c r="B9" s="6" t="s">
        <v>14</v>
      </c>
      <c r="C9" s="7"/>
      <c r="D9" s="8" t="s">
        <v>15</v>
      </c>
      <c r="E9" s="12" t="s">
        <v>4</v>
      </c>
      <c r="F9" s="10">
        <v>900.0</v>
      </c>
      <c r="G9" s="11" t="s">
        <v>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21.0" customHeight="1">
      <c r="A10" s="1"/>
      <c r="B10" s="6" t="s">
        <v>16</v>
      </c>
      <c r="C10" s="7"/>
      <c r="D10" s="8" t="s">
        <v>17</v>
      </c>
      <c r="E10" s="13" t="s">
        <v>4</v>
      </c>
      <c r="F10" s="10">
        <v>200.0</v>
      </c>
      <c r="G10" s="11" t="s">
        <v>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21.0" customHeight="1">
      <c r="A11" s="1"/>
      <c r="B11" s="6" t="s">
        <v>18</v>
      </c>
      <c r="C11" s="7"/>
      <c r="D11" s="8" t="s">
        <v>19</v>
      </c>
      <c r="E11" s="12" t="s">
        <v>4</v>
      </c>
      <c r="F11" s="10">
        <v>10.0</v>
      </c>
      <c r="G11" s="11" t="s">
        <v>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ht="21.0" customHeight="1">
      <c r="A12" s="1"/>
      <c r="B12" s="6" t="s">
        <v>20</v>
      </c>
      <c r="C12" s="7"/>
      <c r="D12" s="8" t="s">
        <v>21</v>
      </c>
      <c r="E12" s="12" t="s">
        <v>4</v>
      </c>
      <c r="F12" s="14">
        <f>325.74*10^6</f>
        <v>325740000</v>
      </c>
      <c r="G12" s="11" t="s">
        <v>22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21.0" customHeight="1">
      <c r="A13" s="1"/>
      <c r="B13" s="6" t="s">
        <v>23</v>
      </c>
      <c r="C13" s="7"/>
      <c r="D13" s="8" t="s">
        <v>24</v>
      </c>
      <c r="E13" s="12" t="s">
        <v>4</v>
      </c>
      <c r="F13" s="14">
        <v>101636.0</v>
      </c>
      <c r="G13" s="11" t="s">
        <v>25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21.0" customHeight="1">
      <c r="A14" s="15"/>
      <c r="B14" s="16" t="s">
        <v>26</v>
      </c>
      <c r="C14" s="17"/>
      <c r="D14" s="8" t="s">
        <v>27</v>
      </c>
      <c r="E14" s="18" t="s">
        <v>4</v>
      </c>
      <c r="F14" s="14">
        <v>355.0</v>
      </c>
      <c r="G14" s="1" t="s">
        <v>28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21.0" customHeight="1">
      <c r="A15" s="1"/>
      <c r="B15" s="16" t="s">
        <v>29</v>
      </c>
      <c r="C15" s="17"/>
      <c r="D15" s="19" t="s">
        <v>30</v>
      </c>
      <c r="E15" s="18" t="s">
        <v>4</v>
      </c>
      <c r="F15" s="14">
        <v>7850.0</v>
      </c>
      <c r="G15" s="1" t="s">
        <v>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21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ht="21.0" customHeight="1">
      <c r="A17" s="1"/>
      <c r="B17" s="5" t="s">
        <v>32</v>
      </c>
      <c r="C17" s="1"/>
      <c r="D17" s="20"/>
      <c r="E17" s="20"/>
      <c r="F17" s="20"/>
      <c r="G17" s="21"/>
      <c r="H17" s="22"/>
      <c r="I17" s="22"/>
      <c r="J17" s="22"/>
      <c r="K17" s="22"/>
      <c r="L17" s="22"/>
      <c r="M17" s="2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ht="21.0" customHeight="1">
      <c r="A18" s="1"/>
      <c r="B18" s="24" t="s">
        <v>33</v>
      </c>
      <c r="C18" s="25" t="s">
        <v>34</v>
      </c>
      <c r="D18" s="26"/>
      <c r="E18" s="27" t="s">
        <v>35</v>
      </c>
      <c r="K18" s="28" t="s">
        <v>4</v>
      </c>
      <c r="L18" s="29">
        <f>F4*F5+F6*F7-F9*F7+F10*F11</f>
        <v>5500</v>
      </c>
      <c r="M18" s="30" t="s">
        <v>36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ht="21.0" customHeight="1">
      <c r="A19" s="1"/>
      <c r="B19" s="24" t="s">
        <v>37</v>
      </c>
      <c r="C19" s="25" t="s">
        <v>38</v>
      </c>
      <c r="D19" s="25"/>
      <c r="E19" s="25"/>
      <c r="F19" s="25"/>
      <c r="G19" s="25"/>
      <c r="H19" s="22"/>
      <c r="I19" s="22"/>
      <c r="J19" s="22"/>
      <c r="K19" s="31"/>
      <c r="L19" s="32"/>
      <c r="M19" s="3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21.0" customHeight="1">
      <c r="A20" s="1"/>
      <c r="B20" s="27" t="s">
        <v>39</v>
      </c>
      <c r="K20" s="28" t="s">
        <v>4</v>
      </c>
      <c r="L20" s="33">
        <f>(F6*F7*(F5+F6)/2-F9*F7*(F5/2+F8)+F10*F11*(F5/2+F6+F11/2))/L18</f>
        <v>459.0909091</v>
      </c>
      <c r="M20" s="30" t="s">
        <v>5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21.0" customHeight="1">
      <c r="A21" s="1"/>
      <c r="B21" s="24" t="s">
        <v>40</v>
      </c>
      <c r="C21" s="25" t="s">
        <v>41</v>
      </c>
      <c r="D21" s="25"/>
      <c r="E21" s="25"/>
      <c r="F21" s="25"/>
      <c r="G21" s="34"/>
      <c r="H21" s="22"/>
      <c r="I21" s="22"/>
      <c r="J21" s="22"/>
      <c r="K21" s="22"/>
      <c r="L21" s="35"/>
      <c r="M21" s="3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21.0" customHeight="1">
      <c r="A22" s="1"/>
      <c r="B22" s="27" t="s">
        <v>42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21.0" customHeight="1">
      <c r="A23" s="1"/>
      <c r="B23" s="24"/>
      <c r="C23" s="26"/>
      <c r="D23" s="36"/>
      <c r="E23" s="37" t="s">
        <v>43</v>
      </c>
      <c r="K23" s="31" t="s">
        <v>4</v>
      </c>
      <c r="L23" s="38">
        <f>F4*F5*L20^2+F7*F6^3/12+F6*F7*((F5+F6)/2-L20)^2-F7*F9^3/12-F9*F7*(F5/2+F8-L20)^2+F10*F11*(F5/2+F6+F11/2-L20)^2</f>
        <v>1361853788</v>
      </c>
      <c r="M23" s="30" t="s">
        <v>44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21.0" customHeight="1">
      <c r="A24" s="1"/>
      <c r="B24" s="24"/>
      <c r="C24" s="26"/>
      <c r="D24" s="36"/>
      <c r="E24" s="37"/>
      <c r="F24" s="37"/>
      <c r="G24" s="37"/>
      <c r="H24" s="37"/>
      <c r="I24" s="37"/>
      <c r="J24" s="37"/>
      <c r="K24" s="31"/>
      <c r="L24" s="39"/>
      <c r="M24" s="30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21.0" customHeight="1">
      <c r="A25" s="1"/>
      <c r="B25" s="26"/>
      <c r="C25" s="26"/>
      <c r="D25" s="25"/>
      <c r="E25" s="25"/>
      <c r="F25" s="25"/>
      <c r="G25" s="25"/>
      <c r="H25" s="22"/>
      <c r="I25" s="22"/>
      <c r="J25" s="22"/>
      <c r="K25" s="31"/>
      <c r="L25" s="35"/>
      <c r="M25" s="30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21.0" customHeight="1">
      <c r="A26" s="1"/>
      <c r="B26" s="24" t="s">
        <v>45</v>
      </c>
      <c r="C26" s="25" t="s">
        <v>46</v>
      </c>
      <c r="D26" s="26"/>
      <c r="E26" s="27" t="s">
        <v>47</v>
      </c>
      <c r="K26" s="28" t="s">
        <v>4</v>
      </c>
      <c r="L26" s="38">
        <f>(F5*F4^3+(F6-F9)*F7^3+F11*F10^3)/12</f>
        <v>19695833.33</v>
      </c>
      <c r="M26" s="30" t="s">
        <v>48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21.0" customHeight="1">
      <c r="A27" s="1"/>
      <c r="B27" s="24" t="s">
        <v>49</v>
      </c>
      <c r="C27" s="25" t="s">
        <v>50</v>
      </c>
      <c r="D27" s="26"/>
      <c r="E27" s="27" t="s">
        <v>51</v>
      </c>
      <c r="K27" s="28" t="s">
        <v>4</v>
      </c>
      <c r="L27" s="38">
        <f>(F4*F5^3+(F6-F9)*F7^3+F10*F11^3)/3</f>
        <v>183333.3333</v>
      </c>
      <c r="M27" s="30" t="s">
        <v>52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21.0" customHeight="1">
      <c r="A28" s="1"/>
      <c r="B28" s="24" t="s">
        <v>53</v>
      </c>
      <c r="C28" s="25" t="s">
        <v>54</v>
      </c>
      <c r="D28" s="25"/>
      <c r="E28" s="25"/>
      <c r="F28" s="25"/>
      <c r="G28" s="27" t="s">
        <v>55</v>
      </c>
      <c r="K28" s="28" t="s">
        <v>4</v>
      </c>
      <c r="L28" s="33">
        <f>L20+F5/2</f>
        <v>464.0909091</v>
      </c>
      <c r="M28" s="30" t="s">
        <v>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21.0" customHeight="1">
      <c r="A29" s="1"/>
      <c r="B29" s="24"/>
      <c r="C29" s="25" t="s">
        <v>56</v>
      </c>
      <c r="D29" s="25"/>
      <c r="E29" s="25"/>
      <c r="F29" s="25"/>
      <c r="G29" s="27" t="s">
        <v>57</v>
      </c>
      <c r="K29" s="28" t="s">
        <v>4</v>
      </c>
      <c r="L29" s="33">
        <f>F5/2+F6+F11-L20</f>
        <v>555.9090909</v>
      </c>
      <c r="M29" s="30" t="s">
        <v>5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21.0" customHeight="1">
      <c r="A30" s="1"/>
      <c r="B30" s="24"/>
      <c r="C30" s="25" t="s">
        <v>58</v>
      </c>
      <c r="D30" s="25"/>
      <c r="E30" s="25"/>
      <c r="F30" s="25"/>
      <c r="G30" s="40" t="s">
        <v>59</v>
      </c>
      <c r="K30" s="28" t="s">
        <v>4</v>
      </c>
      <c r="L30" s="41">
        <f>L23/MAX(L28,L29)</f>
        <v>2449777.869</v>
      </c>
      <c r="M30" s="30" t="s">
        <v>60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21.0" customHeight="1">
      <c r="A31" s="1"/>
      <c r="B31" s="24" t="s">
        <v>61</v>
      </c>
      <c r="C31" s="25" t="s">
        <v>62</v>
      </c>
      <c r="D31" s="25"/>
      <c r="E31" s="25"/>
      <c r="F31" s="25"/>
      <c r="G31" s="27" t="s">
        <v>63</v>
      </c>
      <c r="K31" s="28" t="s">
        <v>4</v>
      </c>
      <c r="L31" s="33">
        <f>MAX(F4,F10)/2</f>
        <v>125</v>
      </c>
      <c r="M31" s="30" t="s">
        <v>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21.0" customHeight="1">
      <c r="A32" s="1"/>
      <c r="B32" s="24"/>
      <c r="C32" s="25" t="s">
        <v>64</v>
      </c>
      <c r="D32" s="25"/>
      <c r="E32" s="25"/>
      <c r="F32" s="25"/>
      <c r="G32" s="40" t="s">
        <v>65</v>
      </c>
      <c r="K32" s="28" t="s">
        <v>4</v>
      </c>
      <c r="L32" s="42">
        <f>L26/L31</f>
        <v>157566.6667</v>
      </c>
      <c r="M32" s="30" t="s">
        <v>66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21.0" customHeight="1">
      <c r="A33" s="1"/>
      <c r="B33" s="24" t="s">
        <v>67</v>
      </c>
      <c r="C33" s="25" t="s">
        <v>68</v>
      </c>
      <c r="D33" s="25"/>
      <c r="E33" s="25"/>
      <c r="F33" s="25"/>
      <c r="G33" s="27" t="s">
        <v>69</v>
      </c>
      <c r="K33" s="28" t="s">
        <v>4</v>
      </c>
      <c r="L33" s="43">
        <f>F7*(F6+F5+F11-F9)</f>
        <v>1200</v>
      </c>
      <c r="M33" s="30" t="s">
        <v>70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21.0" customHeight="1">
      <c r="A34" s="1"/>
      <c r="B34" s="24" t="s">
        <v>71</v>
      </c>
      <c r="C34" s="25" t="s">
        <v>72</v>
      </c>
      <c r="D34" s="25"/>
      <c r="E34" s="25"/>
      <c r="F34" s="25"/>
      <c r="G34" s="27" t="s">
        <v>73</v>
      </c>
      <c r="K34" s="28" t="s">
        <v>4</v>
      </c>
      <c r="L34" s="29">
        <f>F4*F5+F10*F11</f>
        <v>4500</v>
      </c>
      <c r="M34" s="30" t="s">
        <v>74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21.0" customHeight="1">
      <c r="A35" s="1"/>
      <c r="B35" s="24" t="s">
        <v>75</v>
      </c>
      <c r="C35" s="25" t="s">
        <v>76</v>
      </c>
      <c r="D35" s="1"/>
      <c r="E35" s="1"/>
      <c r="F35" s="1"/>
      <c r="G35" s="44" t="s">
        <v>77</v>
      </c>
      <c r="K35" s="1"/>
      <c r="L35" s="29">
        <f>+(L18*(10^-6))*F15</f>
        <v>43.175</v>
      </c>
      <c r="M35" s="1" t="s">
        <v>78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21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21.0" customHeight="1">
      <c r="A37" s="1"/>
      <c r="B37" s="5" t="s">
        <v>79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21.0" customHeight="1">
      <c r="A38" s="1"/>
      <c r="B38" s="45" t="s">
        <v>80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1"/>
      <c r="U38" s="45"/>
      <c r="V38" s="45"/>
      <c r="W38" s="45"/>
      <c r="X38" s="45"/>
      <c r="Y38" s="45"/>
      <c r="Z38" s="46"/>
      <c r="AA38" s="46"/>
      <c r="AB38" s="46"/>
      <c r="AC38" s="45"/>
    </row>
    <row r="39" ht="21.0" customHeight="1">
      <c r="A39" s="1"/>
      <c r="B39" s="47" t="s">
        <v>81</v>
      </c>
      <c r="C39" s="47"/>
      <c r="D39" s="47"/>
      <c r="E39" s="48" t="s">
        <v>82</v>
      </c>
      <c r="K39" s="49" t="s">
        <v>4</v>
      </c>
      <c r="L39" s="50">
        <f>+F13</f>
        <v>101636</v>
      </c>
      <c r="M39" s="51" t="s">
        <v>25</v>
      </c>
      <c r="N39" s="52"/>
      <c r="O39" s="52"/>
      <c r="P39" s="52"/>
      <c r="Q39" s="53"/>
      <c r="R39" s="1"/>
      <c r="S39" s="1"/>
      <c r="T39" s="1"/>
      <c r="U39" s="1"/>
      <c r="V39" s="1"/>
      <c r="W39" s="54"/>
      <c r="X39" s="1"/>
      <c r="Y39" s="1"/>
      <c r="Z39" s="1"/>
      <c r="AA39" s="1"/>
      <c r="AB39" s="1"/>
      <c r="AC39" s="1"/>
    </row>
    <row r="40" ht="21.0" customHeight="1">
      <c r="A40" s="1"/>
      <c r="B40" s="47" t="s">
        <v>83</v>
      </c>
      <c r="C40" s="47"/>
      <c r="D40" s="47"/>
      <c r="E40" s="47"/>
      <c r="F40" s="47"/>
      <c r="G40" s="1"/>
      <c r="H40" s="48" t="s">
        <v>84</v>
      </c>
      <c r="K40" s="49" t="s">
        <v>4</v>
      </c>
      <c r="L40" s="55">
        <f>+L39/L33</f>
        <v>84.69666667</v>
      </c>
      <c r="M40" s="56" t="s">
        <v>85</v>
      </c>
      <c r="N40" s="57"/>
      <c r="O40" s="57"/>
      <c r="P40" s="58"/>
      <c r="Q40" s="59">
        <f>0.4*F14</f>
        <v>142</v>
      </c>
      <c r="R40" s="60" t="s">
        <v>86</v>
      </c>
      <c r="S40" s="61"/>
      <c r="T40" s="1"/>
      <c r="U40" s="57"/>
      <c r="V40" s="57"/>
      <c r="W40" s="57"/>
      <c r="X40" s="1"/>
      <c r="Y40" s="1"/>
      <c r="Z40" s="1"/>
      <c r="AA40" s="1"/>
      <c r="AB40" s="1"/>
      <c r="AC40" s="1"/>
    </row>
    <row r="41" ht="21.0" customHeight="1">
      <c r="A41" s="1"/>
      <c r="B41" s="47" t="s">
        <v>87</v>
      </c>
      <c r="C41" s="47"/>
      <c r="D41" s="47"/>
      <c r="E41" s="48" t="s">
        <v>88</v>
      </c>
      <c r="K41" s="62" t="s">
        <v>4</v>
      </c>
      <c r="L41" s="63">
        <f>+L40/Q40</f>
        <v>0.5964553991</v>
      </c>
      <c r="M41" s="64" t="str">
        <f>IF(L40&lt;Q40,"Okay!","Failure!")</f>
        <v>Okay!</v>
      </c>
      <c r="R41" s="65"/>
      <c r="S41" s="65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21.0" customHeight="1">
      <c r="A42" s="1"/>
      <c r="B42" s="45" t="s">
        <v>89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1"/>
      <c r="O42" s="1"/>
      <c r="P42" s="1"/>
      <c r="Q42" s="45"/>
      <c r="R42" s="45"/>
      <c r="S42" s="45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21.0" customHeight="1">
      <c r="A43" s="1"/>
      <c r="B43" s="47" t="s">
        <v>90</v>
      </c>
      <c r="C43" s="47"/>
      <c r="D43" s="47"/>
      <c r="E43" s="46" t="s">
        <v>91</v>
      </c>
      <c r="K43" s="62" t="s">
        <v>4</v>
      </c>
      <c r="L43" s="66">
        <f>+F12</f>
        <v>325740000</v>
      </c>
      <c r="M43" s="45" t="s">
        <v>22</v>
      </c>
      <c r="N43" s="1"/>
      <c r="O43" s="1"/>
      <c r="P43" s="1"/>
      <c r="Q43" s="45"/>
      <c r="R43" s="45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21.0" customHeight="1">
      <c r="A44" s="1"/>
      <c r="B44" s="47" t="s">
        <v>92</v>
      </c>
      <c r="C44" s="47"/>
      <c r="D44" s="47"/>
      <c r="E44" s="47"/>
      <c r="F44" s="47"/>
      <c r="G44" s="48" t="s">
        <v>93</v>
      </c>
      <c r="K44" s="62" t="s">
        <v>4</v>
      </c>
      <c r="L44" s="67">
        <f>+L43/L30</f>
        <v>132.9671576</v>
      </c>
      <c r="M44" s="57" t="s">
        <v>94</v>
      </c>
      <c r="N44" s="1"/>
      <c r="O44" s="1"/>
      <c r="P44" s="1"/>
      <c r="Q44" s="59">
        <f>0.6*F14</f>
        <v>213</v>
      </c>
      <c r="R44" s="60" t="s">
        <v>95</v>
      </c>
      <c r="S44" s="61"/>
      <c r="T44" s="1"/>
      <c r="U44" s="57"/>
      <c r="V44" s="57"/>
      <c r="W44" s="57"/>
      <c r="X44" s="1"/>
      <c r="Y44" s="1"/>
      <c r="Z44" s="1"/>
      <c r="AA44" s="1"/>
      <c r="AB44" s="1"/>
      <c r="AC44" s="1"/>
    </row>
    <row r="45" ht="21.0" customHeight="1">
      <c r="A45" s="1"/>
      <c r="B45" s="47" t="s">
        <v>96</v>
      </c>
      <c r="C45" s="47"/>
      <c r="D45" s="47"/>
      <c r="E45" s="48" t="s">
        <v>97</v>
      </c>
      <c r="K45" s="62" t="s">
        <v>4</v>
      </c>
      <c r="L45" s="68">
        <f>+L44/Q44</f>
        <v>0.624258956</v>
      </c>
      <c r="M45" s="64" t="str">
        <f>IF(L44&lt;Q44,"Okay!","Failure!")</f>
        <v>Okay!</v>
      </c>
      <c r="R45" s="65"/>
      <c r="S45" s="65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21.0" customHeight="1">
      <c r="A46" s="1"/>
      <c r="B46" s="45" t="s">
        <v>98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1"/>
      <c r="O46" s="1"/>
      <c r="P46" s="1"/>
      <c r="Q46" s="45"/>
      <c r="R46" s="45"/>
      <c r="S46" s="45"/>
      <c r="T46" s="1"/>
      <c r="U46" s="45"/>
      <c r="V46" s="45"/>
      <c r="W46" s="45"/>
      <c r="X46" s="1"/>
      <c r="Y46" s="1"/>
      <c r="Z46" s="1"/>
      <c r="AA46" s="1"/>
      <c r="AB46" s="1"/>
      <c r="AC46" s="1"/>
    </row>
    <row r="47" ht="21.0" customHeight="1">
      <c r="A47" s="1"/>
      <c r="B47" s="47" t="s">
        <v>99</v>
      </c>
      <c r="C47" s="47"/>
      <c r="D47" s="47"/>
      <c r="E47" s="47"/>
      <c r="F47" s="47"/>
      <c r="G47" s="48" t="s">
        <v>100</v>
      </c>
      <c r="K47" s="62" t="s">
        <v>4</v>
      </c>
      <c r="L47" s="69">
        <f>+SQRT((L44^2)+(3*(L40^2)))</f>
        <v>197.9920227</v>
      </c>
      <c r="M47" s="57" t="s">
        <v>101</v>
      </c>
      <c r="N47" s="1"/>
      <c r="O47" s="1"/>
      <c r="P47" s="1"/>
      <c r="Q47" s="59">
        <f>0.6*F14</f>
        <v>213</v>
      </c>
      <c r="R47" s="60" t="s">
        <v>102</v>
      </c>
      <c r="S47" s="61"/>
      <c r="T47" s="1"/>
      <c r="U47" s="57"/>
      <c r="V47" s="57"/>
      <c r="W47" s="57"/>
      <c r="X47" s="1"/>
      <c r="Y47" s="1"/>
      <c r="Z47" s="1"/>
      <c r="AA47" s="1"/>
      <c r="AB47" s="1"/>
      <c r="AC47" s="1"/>
    </row>
    <row r="48" ht="21.0" customHeight="1">
      <c r="A48" s="1"/>
      <c r="B48" s="47" t="s">
        <v>87</v>
      </c>
      <c r="C48" s="47"/>
      <c r="D48" s="47"/>
      <c r="E48" s="48" t="s">
        <v>103</v>
      </c>
      <c r="K48" s="62" t="s">
        <v>4</v>
      </c>
      <c r="L48" s="68">
        <f>+L47/Q47</f>
        <v>0.9295400125</v>
      </c>
      <c r="M48" s="64" t="str">
        <f>IF(L47&lt;Q47,"Okay!","Failure!")</f>
        <v>Okay!</v>
      </c>
      <c r="R48" s="65"/>
      <c r="S48" s="65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21.0" customHeight="1">
      <c r="A49" s="1"/>
      <c r="B49" s="45"/>
      <c r="C49" s="45"/>
      <c r="D49" s="45"/>
      <c r="E49" s="45"/>
      <c r="F49" s="45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45"/>
    </row>
    <row r="50" ht="21.0" customHeight="1">
      <c r="A50" s="1"/>
      <c r="B50" s="47"/>
      <c r="C50" s="47"/>
      <c r="D50" s="47"/>
      <c r="E50" s="4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70"/>
    </row>
    <row r="51" ht="21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21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21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21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21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21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21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21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21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21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21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21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21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21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21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21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21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21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28">
    <mergeCell ref="B1:S1"/>
    <mergeCell ref="B14:C14"/>
    <mergeCell ref="B15:C15"/>
    <mergeCell ref="E18:J18"/>
    <mergeCell ref="B20:J20"/>
    <mergeCell ref="B22:M22"/>
    <mergeCell ref="E23:J23"/>
    <mergeCell ref="E26:J26"/>
    <mergeCell ref="E27:J27"/>
    <mergeCell ref="G28:J28"/>
    <mergeCell ref="G29:J29"/>
    <mergeCell ref="G30:J30"/>
    <mergeCell ref="G31:J31"/>
    <mergeCell ref="G32:J32"/>
    <mergeCell ref="E43:J43"/>
    <mergeCell ref="G44:J44"/>
    <mergeCell ref="E45:J45"/>
    <mergeCell ref="M45:Q45"/>
    <mergeCell ref="G47:J47"/>
    <mergeCell ref="E48:J48"/>
    <mergeCell ref="M48:Q48"/>
    <mergeCell ref="G33:J33"/>
    <mergeCell ref="G34:J34"/>
    <mergeCell ref="G35:J35"/>
    <mergeCell ref="E39:J39"/>
    <mergeCell ref="H40:J40"/>
    <mergeCell ref="E41:J41"/>
    <mergeCell ref="M41:Q41"/>
  </mergeCells>
  <printOptions/>
  <pageMargins bottom="0.75" footer="0.0" header="0.0" left="0.7" right="0.7" top="0.75"/>
  <pageSetup paperSize="9" orientation="portrait"/>
  <colBreaks count="1" manualBreakCount="1">
    <brk id="19" man="1"/>
  </col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