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istrator\Downloads\html5up-strata\"/>
    </mc:Choice>
  </mc:AlternateContent>
  <xr:revisionPtr revIDLastSave="0" documentId="8_{9408884F-4E52-444E-9EC3-CF064F7028CE}" xr6:coauthVersionLast="47" xr6:coauthVersionMax="47" xr10:uidLastSave="{00000000-0000-0000-0000-000000000000}"/>
  <bookViews>
    <workbookView xWindow="-120" yWindow="-120" windowWidth="20730" windowHeight="11040" activeTab="1" xr2:uid="{00000000-000D-0000-FFFF-FFFF00000000}"/>
  </bookViews>
  <sheets>
    <sheet name="Case 1" sheetId="2" r:id="rId1"/>
    <sheet name="Case 2"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4" i="3" l="1"/>
  <c r="E53" i="3"/>
  <c r="E52" i="3"/>
  <c r="E51" i="3"/>
  <c r="E49" i="3"/>
  <c r="E36" i="3"/>
  <c r="E35" i="3"/>
  <c r="E32" i="3"/>
  <c r="E26" i="3"/>
  <c r="E23" i="3"/>
  <c r="E22" i="3"/>
  <c r="E20" i="3"/>
  <c r="C34" i="2"/>
  <c r="C33" i="2"/>
  <c r="C32" i="2"/>
  <c r="C31" i="2"/>
  <c r="D28" i="2"/>
  <c r="E28" i="2" s="1"/>
  <c r="F28" i="2" s="1"/>
  <c r="D27" i="2"/>
  <c r="E27" i="2" s="1"/>
  <c r="F27" i="2" s="1"/>
  <c r="D26" i="2"/>
  <c r="E26" i="2" s="1"/>
  <c r="F26" i="2" s="1"/>
  <c r="D25" i="2"/>
  <c r="E25" i="2" s="1"/>
  <c r="F25" i="2" s="1"/>
  <c r="D24" i="2"/>
  <c r="E24" i="2" s="1"/>
  <c r="F24" i="2" s="1"/>
  <c r="E27" i="3" l="1"/>
  <c r="E24" i="3" s="1"/>
  <c r="E43" i="3"/>
  <c r="F29" i="2"/>
  <c r="H15" i="2" s="1"/>
  <c r="E29" i="3"/>
  <c r="E30" i="3" s="1"/>
  <c r="E39" i="3" s="1"/>
  <c r="E40" i="3" l="1"/>
  <c r="E45" i="3"/>
  <c r="E44" i="3"/>
  <c r="E47" i="3" l="1"/>
  <c r="G19" i="3" s="1"/>
</calcChain>
</file>

<file path=xl/sharedStrings.xml><?xml version="1.0" encoding="utf-8"?>
<sst xmlns="http://schemas.openxmlformats.org/spreadsheetml/2006/main" count="62" uniqueCount="48">
  <si>
    <t>Develop a spreadsheet model to address the following scenario. Along with coming up with an analytically substantiated response, the premium here is to develop a clear and concise spreadsheet model that contains relevant information</t>
  </si>
  <si>
    <t>A professional football team is preparing its budget for the next year. One component of the budget is the revenue that they can expect from ticket sales. The home venue, Arrowhead Stadium, has five different seating zones with different prices. Key information is given below. The demands are all assumed to be normally distributed.</t>
  </si>
  <si>
    <t>1. Determine the distribution of total revenue under these assumptions using 250 trials. Summarize the statistical results. Provide your response below in RED font</t>
  </si>
  <si>
    <t>The histogram generated using the 250 trials indicate that the total revenue is fairly normally distrbuted, with smaller tails and higher peak at the middle. The average revenue from the trials is also close to the generated revenue, indicating that the model is a good predictor of revenue generated at Arrowhead Stadium from ticket sales. Thus, the professional football team can effectively rely on the model to approximate their ticket sales revenue.</t>
  </si>
  <si>
    <t>Seating Zone</t>
  </si>
  <si>
    <t>Seats Available</t>
  </si>
  <si>
    <t>Ticket Price</t>
  </si>
  <si>
    <t>Mean Demand</t>
  </si>
  <si>
    <t>Standard Deviation</t>
  </si>
  <si>
    <t>First level Sideline</t>
  </si>
  <si>
    <t>Second Level</t>
  </si>
  <si>
    <t>First Level End Zone</t>
  </si>
  <si>
    <t>Third Level Sideline</t>
  </si>
  <si>
    <t>Third Level End Zone</t>
  </si>
  <si>
    <t>Simulated Demand</t>
  </si>
  <si>
    <t>Tickets Sold</t>
  </si>
  <si>
    <t>Revenue Generated</t>
  </si>
  <si>
    <t>TOTAL REVENUE</t>
  </si>
  <si>
    <t>Minimum</t>
  </si>
  <si>
    <t>Maximum</t>
  </si>
  <si>
    <t>Average</t>
  </si>
  <si>
    <t>Standard deviation</t>
  </si>
  <si>
    <t>Develop a spreadsheet model to address the following scenario. Along with coming up with an analytically-substantiated response, the premium here is to develo a clear and concise spreadsheet model that contains relevant information</t>
  </si>
  <si>
    <t>J&amp;G Bank receives a large number of credit card applications each month, an average of 30,000 with a standard deviation of 4,000, normally distributed. Approximately 60% of them are approved, but this typically varies between 50% and 70%. Each customer charges a total of $2,000, normally distributed, with a standard deviation of $250, to his or her credit card each month. approximately 85% pay off their balances in full, and the remaining inccur financial charges. The average financial charge has recently ranged from 3% to 4% per month. The bank also receives income from fees charged for late payments and annual fees associated with the credit cards. This is a percentage of total monthly charges and has varied between 6.8% and 7.2%. It costs the bank $20 per application, whether it is approved or not.The monthly maintenance cost for credit card customers is normally distributed with a mean of $10 and a standard deviation of $1.50. Finally, losses due to the charge-offs of customers' accounts are between 4.6% and 5.4% of total charges. Use Monte Carlo simulation with 50 trials to analyze the profitability of the credit card product. Provide your response below in RED font.</t>
  </si>
  <si>
    <t>The model suggests that the credit card application at J&amp;G Bank is profitable. While there are instances in the simulation that resulted in loses (negative profits), more values demonstrated positive profits, with a profitability probability often greater than 0.7 is most the simulations. Thus, J&amp;G Bank can continue processing credit card applications under the present conditions as they will profit from it. Furthemore, the simulated profits histogram indicates a normal distribution, indicating the significant randomness and accuracy of the model in predicting profits.</t>
  </si>
  <si>
    <t>S.D.</t>
  </si>
  <si>
    <t>Simulated value</t>
  </si>
  <si>
    <t>Credit Card Applications</t>
  </si>
  <si>
    <t>Cost Per application</t>
  </si>
  <si>
    <t>Monthly Maintenance Cost</t>
  </si>
  <si>
    <t>Average Customer Charge</t>
  </si>
  <si>
    <t>Total Customer Charge</t>
  </si>
  <si>
    <t>Approval Rate</t>
  </si>
  <si>
    <t>Approved Application</t>
  </si>
  <si>
    <t>Customers paying on time</t>
  </si>
  <si>
    <t>Customers Incuring Lateness charges</t>
  </si>
  <si>
    <t>Finance Charge %</t>
  </si>
  <si>
    <t>Incomes from Fees (%)</t>
  </si>
  <si>
    <t>Loses due to Charge offs (%)</t>
  </si>
  <si>
    <t>Credit Card Applications Income</t>
  </si>
  <si>
    <t>Total Finance Charges</t>
  </si>
  <si>
    <t>Total Income From Fees</t>
  </si>
  <si>
    <t>Credit Card Application Costs</t>
  </si>
  <si>
    <t>Total Application Costs</t>
  </si>
  <si>
    <t>Total Maintenance Cost</t>
  </si>
  <si>
    <t>Total Loses</t>
  </si>
  <si>
    <t>PROFITS</t>
  </si>
  <si>
    <t>Profit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</si>
</sst>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Ksh&quot;* #,##0.00_-;\-&quot;Ksh&quot;* #,##0.00_-;_-&quot;Ksh&quot;* &quot;-&quot;??_-;_-@_-"/>
    <numFmt numFmtId="43" formatCode="_-* #,##0.00_-;\-* #,##0.00_-;_-* &quot;-&quot;??_-;_-@_-"/>
    <numFmt numFmtId="164" formatCode="&quot;$&quot;#,##0_);[Red]\(&quot;$&quot;#,##0\)"/>
    <numFmt numFmtId="165" formatCode="_-* #,##0_-;\-* #,##0_-;_-* &quot;-&quot;??_-;_-@_-"/>
    <numFmt numFmtId="166" formatCode="_-[$$-409]* #,##0.00_ ;_-[$$-409]* \-#,##0.00\ ;_-[$$-409]* &quot;-&quot;??_ ;_-@_ "/>
    <numFmt numFmtId="167" formatCode="_-[$$-409]* #,##0_ ;_-[$$-409]* \-#,##0\ ;_-[$$-409]* &quot;-&quot;??_ ;_-@_ "/>
    <numFmt numFmtId="168" formatCode="0.000000000000000%"/>
  </numFmts>
  <fonts count="8" x14ac:knownFonts="1">
    <font>
      <sz val="11"/>
      <color theme="1"/>
      <name val="Calibri"/>
      <family val="2"/>
      <scheme val="minor"/>
    </font>
    <font>
      <b/>
      <sz val="14"/>
      <color rgb="FFFF0000"/>
      <name val="Calibri"/>
      <family val="2"/>
      <scheme val="minor"/>
    </font>
    <font>
      <sz val="10"/>
      <name val="Arial"/>
      <family val="2"/>
    </font>
    <font>
      <sz val="12"/>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sz val="14"/>
      <color theme="4" tint="-0.499984740745262"/>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5">
    <xf numFmtId="0" fontId="0" fillId="0" borderId="0"/>
    <xf numFmtId="0" fontId="2" fillId="0" borderId="0"/>
    <xf numFmtId="0" fontId="3" fillId="0" borderId="0"/>
    <xf numFmtId="43" fontId="5" fillId="0" borderId="0"/>
    <xf numFmtId="44" fontId="5" fillId="0" borderId="0"/>
  </cellStyleXfs>
  <cellXfs count="31">
    <xf numFmtId="0" fontId="0" fillId="0" borderId="0" xfId="0"/>
    <xf numFmtId="0" fontId="4" fillId="0" borderId="1" xfId="0" applyFont="1" applyBorder="1" applyAlignment="1">
      <alignment horizontal="center"/>
    </xf>
    <xf numFmtId="0" fontId="4" fillId="0" borderId="1" xfId="0" applyFont="1" applyBorder="1"/>
    <xf numFmtId="1" fontId="0" fillId="0" borderId="1" xfId="0" applyNumberFormat="1" applyBorder="1" applyAlignment="1">
      <alignment horizontal="center"/>
    </xf>
    <xf numFmtId="164" fontId="0" fillId="0" borderId="1" xfId="0" applyNumberFormat="1" applyBorder="1" applyAlignment="1">
      <alignment horizontal="center"/>
    </xf>
    <xf numFmtId="165" fontId="0" fillId="0" borderId="1" xfId="3" applyNumberFormat="1" applyFont="1" applyBorder="1" applyAlignment="1">
      <alignment horizontal="center"/>
    </xf>
    <xf numFmtId="166" fontId="0" fillId="0" borderId="1" xfId="0" applyNumberFormat="1" applyBorder="1" applyAlignment="1">
      <alignment horizontal="center"/>
    </xf>
    <xf numFmtId="166" fontId="0" fillId="0" borderId="0" xfId="0" applyNumberFormat="1"/>
    <xf numFmtId="0" fontId="4" fillId="0" borderId="0" xfId="0" applyFont="1"/>
    <xf numFmtId="166" fontId="0" fillId="0" borderId="0" xfId="4" applyNumberFormat="1" applyFont="1"/>
    <xf numFmtId="9" fontId="0" fillId="0" borderId="0" xfId="0" applyNumberFormat="1"/>
    <xf numFmtId="10" fontId="0" fillId="0" borderId="0" xfId="0" applyNumberFormat="1"/>
    <xf numFmtId="165" fontId="0" fillId="0" borderId="0" xfId="3" applyNumberFormat="1" applyFont="1"/>
    <xf numFmtId="0" fontId="0" fillId="2" borderId="0" xfId="0" applyFill="1"/>
    <xf numFmtId="165" fontId="0" fillId="2" borderId="0" xfId="3" applyNumberFormat="1" applyFont="1" applyFill="1"/>
    <xf numFmtId="166" fontId="0" fillId="2" borderId="0" xfId="0" applyNumberFormat="1" applyFill="1"/>
    <xf numFmtId="167" fontId="0" fillId="2" borderId="0" xfId="0" applyNumberFormat="1" applyFill="1"/>
    <xf numFmtId="167" fontId="0" fillId="2" borderId="0" xfId="3" applyNumberFormat="1" applyFont="1" applyFill="1"/>
    <xf numFmtId="10" fontId="0" fillId="2" borderId="0" xfId="0" applyNumberFormat="1" applyFill="1"/>
    <xf numFmtId="0" fontId="1" fillId="0" borderId="0" xfId="0" applyFont="1" applyAlignment="1">
      <alignment vertical="top" wrapText="1"/>
    </xf>
    <xf numFmtId="0" fontId="0" fillId="0" borderId="0" xfId="0"/>
    <xf numFmtId="43" fontId="0" fillId="0" borderId="0" xfId="0" applyNumberFormat="1"/>
    <xf numFmtId="43" fontId="0" fillId="2" borderId="0" xfId="0" applyNumberFormat="1" applyFill="1"/>
    <xf numFmtId="168" fontId="0" fillId="2" borderId="0" xfId="0" applyNumberFormat="1" applyFill="1"/>
    <xf numFmtId="0" fontId="0" fillId="0" borderId="0" xfId="0"/>
    <xf numFmtId="0" fontId="6" fillId="0" borderId="0" xfId="0" applyFont="1" applyAlignment="1">
      <alignment horizontal="left" vertical="top" wrapText="1"/>
    </xf>
    <xf numFmtId="0" fontId="4" fillId="0" borderId="2" xfId="0" applyFont="1" applyBorder="1" applyAlignment="1">
      <alignment horizontal="center"/>
    </xf>
    <xf numFmtId="0" fontId="0" fillId="0" borderId="2" xfId="0" applyBorder="1"/>
    <xf numFmtId="0" fontId="1"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vertical="top" wrapText="1"/>
    </xf>
  </cellXfs>
  <cellStyles count="5">
    <cellStyle name="Comma" xfId="3" builtinId="3"/>
    <cellStyle name="Currency" xfId="4" builtinId="4"/>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40"/>
  <sheetViews>
    <sheetView topLeftCell="A6" workbookViewId="0">
      <selection activeCell="G22" sqref="G22"/>
    </sheetView>
  </sheetViews>
  <sheetFormatPr defaultColWidth="8.85546875" defaultRowHeight="15" x14ac:dyDescent="0.25"/>
  <cols>
    <col min="2" max="2" width="24.42578125" style="20" bestFit="1" customWidth="1"/>
    <col min="3" max="4" width="17.85546875" style="20" bestFit="1" customWidth="1"/>
    <col min="5" max="5" width="13.7109375" style="20" customWidth="1"/>
    <col min="6" max="6" width="18.85546875" style="20" customWidth="1"/>
    <col min="7" max="7" width="13.42578125" style="20" customWidth="1"/>
    <col min="8" max="18" width="15" style="20" bestFit="1" customWidth="1"/>
  </cols>
  <sheetData>
    <row r="2" spans="2:18" x14ac:dyDescent="0.25">
      <c r="B2" s="25" t="s">
        <v>0</v>
      </c>
      <c r="C2" s="24"/>
      <c r="D2" s="24"/>
      <c r="E2" s="24"/>
      <c r="F2" s="24"/>
      <c r="G2" s="24"/>
      <c r="H2" s="24"/>
      <c r="I2" s="24"/>
      <c r="J2" s="24"/>
      <c r="K2" s="24"/>
      <c r="L2" s="24"/>
      <c r="M2" s="24"/>
      <c r="N2" s="24"/>
    </row>
    <row r="3" spans="2:18" x14ac:dyDescent="0.25">
      <c r="B3" s="24"/>
      <c r="C3" s="24"/>
      <c r="D3" s="24"/>
      <c r="E3" s="24"/>
      <c r="F3" s="24"/>
      <c r="G3" s="24"/>
      <c r="H3" s="24"/>
      <c r="I3" s="24"/>
      <c r="J3" s="24"/>
      <c r="K3" s="24"/>
      <c r="L3" s="24"/>
      <c r="M3" s="24"/>
      <c r="N3" s="24"/>
    </row>
    <row r="4" spans="2:18" x14ac:dyDescent="0.25">
      <c r="B4" s="24"/>
      <c r="C4" s="24"/>
      <c r="D4" s="24"/>
      <c r="E4" s="24"/>
      <c r="F4" s="24"/>
      <c r="G4" s="24"/>
      <c r="H4" s="24"/>
      <c r="I4" s="24"/>
      <c r="J4" s="24"/>
      <c r="K4" s="24"/>
      <c r="L4" s="24"/>
      <c r="M4" s="24"/>
      <c r="N4" s="24"/>
    </row>
    <row r="5" spans="2:18" x14ac:dyDescent="0.25">
      <c r="B5" s="25" t="s">
        <v>1</v>
      </c>
      <c r="C5" s="24"/>
      <c r="D5" s="24"/>
      <c r="E5" s="24"/>
      <c r="F5" s="24"/>
      <c r="G5" s="24"/>
      <c r="H5" s="24"/>
      <c r="I5" s="24"/>
      <c r="J5" s="24"/>
      <c r="K5" s="24"/>
      <c r="L5" s="24"/>
      <c r="M5" s="24"/>
      <c r="N5" s="24"/>
    </row>
    <row r="6" spans="2:18" x14ac:dyDescent="0.25">
      <c r="B6" s="24"/>
      <c r="C6" s="24"/>
      <c r="D6" s="24"/>
      <c r="E6" s="24"/>
      <c r="F6" s="24"/>
      <c r="G6" s="24"/>
      <c r="H6" s="24"/>
      <c r="I6" s="24"/>
      <c r="J6" s="24"/>
      <c r="K6" s="24"/>
      <c r="L6" s="24"/>
      <c r="M6" s="24"/>
      <c r="N6" s="24"/>
    </row>
    <row r="7" spans="2:18" x14ac:dyDescent="0.25">
      <c r="B7" s="24"/>
      <c r="C7" s="24"/>
      <c r="D7" s="24"/>
      <c r="E7" s="24"/>
      <c r="F7" s="24"/>
      <c r="G7" s="24"/>
      <c r="H7" s="24"/>
      <c r="I7" s="24"/>
      <c r="J7" s="24"/>
      <c r="K7" s="24"/>
      <c r="L7" s="24"/>
      <c r="M7" s="24"/>
      <c r="N7" s="24"/>
    </row>
    <row r="8" spans="2:18" ht="18.75" customHeight="1" x14ac:dyDescent="0.25">
      <c r="B8" s="25" t="s">
        <v>2</v>
      </c>
      <c r="C8" s="24"/>
      <c r="D8" s="24"/>
      <c r="E8" s="24"/>
      <c r="F8" s="24"/>
      <c r="G8" s="24"/>
      <c r="H8" s="24"/>
      <c r="I8" s="24"/>
      <c r="J8" s="24"/>
      <c r="K8" s="24"/>
      <c r="L8" s="24"/>
      <c r="M8" s="24"/>
      <c r="N8" s="24"/>
    </row>
    <row r="9" spans="2:18" x14ac:dyDescent="0.25">
      <c r="B9" s="28" t="s">
        <v>3</v>
      </c>
      <c r="C9" s="24"/>
      <c r="D9" s="24"/>
      <c r="E9" s="24"/>
      <c r="F9" s="24"/>
      <c r="G9" s="24"/>
      <c r="H9" s="24"/>
      <c r="I9" s="24"/>
      <c r="J9" s="24"/>
      <c r="K9" s="24"/>
      <c r="L9" s="24"/>
      <c r="M9" s="24"/>
      <c r="N9" s="24"/>
    </row>
    <row r="10" spans="2:18" x14ac:dyDescent="0.25">
      <c r="B10" s="24"/>
      <c r="C10" s="24"/>
      <c r="D10" s="24"/>
      <c r="E10" s="24"/>
      <c r="F10" s="24"/>
      <c r="G10" s="24"/>
      <c r="H10" s="24"/>
      <c r="I10" s="24"/>
      <c r="J10" s="24"/>
      <c r="K10" s="24"/>
      <c r="L10" s="24"/>
      <c r="M10" s="24"/>
      <c r="N10" s="24"/>
    </row>
    <row r="11" spans="2:18" x14ac:dyDescent="0.25">
      <c r="B11" s="24"/>
      <c r="C11" s="24"/>
      <c r="D11" s="24"/>
      <c r="E11" s="24"/>
      <c r="F11" s="24"/>
      <c r="G11" s="24"/>
      <c r="H11" s="24"/>
      <c r="I11" s="24"/>
      <c r="J11" s="24"/>
      <c r="K11" s="24"/>
      <c r="L11" s="24"/>
      <c r="M11" s="24"/>
      <c r="N11" s="24"/>
    </row>
    <row r="12" spans="2:18" x14ac:dyDescent="0.25">
      <c r="B12" s="24"/>
      <c r="C12" s="24"/>
      <c r="D12" s="24"/>
      <c r="E12" s="24"/>
      <c r="F12" s="24"/>
      <c r="G12" s="24"/>
      <c r="H12" s="24"/>
      <c r="I12" s="24"/>
      <c r="J12" s="24"/>
      <c r="K12" s="24"/>
      <c r="L12" s="24"/>
      <c r="M12" s="24"/>
      <c r="N12" s="24"/>
    </row>
    <row r="13" spans="2:18" x14ac:dyDescent="0.25">
      <c r="B13" s="24"/>
      <c r="C13" s="24"/>
      <c r="D13" s="24"/>
      <c r="E13" s="24"/>
      <c r="F13" s="24"/>
      <c r="G13" s="24"/>
      <c r="H13" s="24"/>
      <c r="I13" s="24"/>
      <c r="J13" s="24"/>
      <c r="K13" s="24"/>
      <c r="L13" s="24"/>
      <c r="M13" s="24"/>
      <c r="N13" s="24"/>
    </row>
    <row r="15" spans="2:18" x14ac:dyDescent="0.25">
      <c r="B15" s="1" t="s">
        <v>4</v>
      </c>
      <c r="C15" s="1" t="s">
        <v>5</v>
      </c>
      <c r="D15" s="1" t="s">
        <v>6</v>
      </c>
      <c r="E15" s="1" t="s">
        <v>7</v>
      </c>
      <c r="F15" s="1" t="s">
        <v>8</v>
      </c>
      <c r="H15" s="7">
        <f ca="1">F29</f>
        <v>17460290</v>
      </c>
      <c r="I15">
        <v>1</v>
      </c>
      <c r="J15">
        <v>2</v>
      </c>
      <c r="K15">
        <v>3</v>
      </c>
      <c r="L15">
        <v>4</v>
      </c>
      <c r="M15">
        <v>5</v>
      </c>
      <c r="N15">
        <v>6</v>
      </c>
      <c r="O15">
        <v>7</v>
      </c>
      <c r="P15">
        <v>8</v>
      </c>
      <c r="Q15">
        <v>9</v>
      </c>
      <c r="R15">
        <v>10</v>
      </c>
    </row>
    <row r="16" spans="2:18" x14ac:dyDescent="0.25">
      <c r="B16" s="2" t="s">
        <v>9</v>
      </c>
      <c r="C16" s="3">
        <v>15000</v>
      </c>
      <c r="D16" s="4">
        <v>1000</v>
      </c>
      <c r="E16" s="3">
        <v>14500</v>
      </c>
      <c r="F16" s="3">
        <v>750</v>
      </c>
      <c r="H16">
        <v>1</v>
      </c>
      <c r="I16" s="7"/>
      <c r="J16" s="7">
        <v>16060050</v>
      </c>
      <c r="K16" s="7">
        <v>16968450</v>
      </c>
      <c r="L16" s="7">
        <v>17157340</v>
      </c>
      <c r="M16" s="7">
        <v>17825550</v>
      </c>
      <c r="N16" s="7">
        <v>16761520</v>
      </c>
      <c r="O16" s="7">
        <v>15752230</v>
      </c>
      <c r="P16" s="7">
        <v>15758200</v>
      </c>
      <c r="Q16" s="7">
        <v>16230920</v>
      </c>
      <c r="R16" s="7">
        <v>16198620</v>
      </c>
    </row>
    <row r="17" spans="2:18" x14ac:dyDescent="0.25">
      <c r="B17" s="2" t="s">
        <v>10</v>
      </c>
      <c r="C17" s="3">
        <v>5000</v>
      </c>
      <c r="D17" s="4">
        <v>90</v>
      </c>
      <c r="E17" s="3">
        <v>4750</v>
      </c>
      <c r="F17" s="3">
        <v>500</v>
      </c>
      <c r="H17">
        <v>2</v>
      </c>
      <c r="I17" s="7">
        <v>17915920</v>
      </c>
      <c r="J17" s="7">
        <v>17928000</v>
      </c>
      <c r="K17" s="7">
        <v>16924560</v>
      </c>
      <c r="L17" s="7">
        <v>17254800</v>
      </c>
      <c r="M17" s="7">
        <v>16764620</v>
      </c>
      <c r="N17" s="7">
        <v>17762760</v>
      </c>
      <c r="O17" s="7">
        <v>17205100</v>
      </c>
      <c r="P17" s="7">
        <v>17198420</v>
      </c>
      <c r="Q17" s="7">
        <v>17609160</v>
      </c>
      <c r="R17" s="7">
        <v>17104340</v>
      </c>
    </row>
    <row r="18" spans="2:18" x14ac:dyDescent="0.25">
      <c r="B18" s="2" t="s">
        <v>11</v>
      </c>
      <c r="C18" s="3">
        <v>10000</v>
      </c>
      <c r="D18" s="4">
        <v>80</v>
      </c>
      <c r="E18" s="3">
        <v>9000</v>
      </c>
      <c r="F18" s="3">
        <v>1250</v>
      </c>
      <c r="H18">
        <v>3</v>
      </c>
      <c r="I18" s="7">
        <v>15889970</v>
      </c>
      <c r="J18" s="7">
        <v>17530730</v>
      </c>
      <c r="K18" s="7">
        <v>16340270</v>
      </c>
      <c r="L18" s="7">
        <v>17451580</v>
      </c>
      <c r="M18" s="7">
        <v>17841270</v>
      </c>
      <c r="N18" s="7">
        <v>15928860</v>
      </c>
      <c r="O18" s="7">
        <v>17745410</v>
      </c>
      <c r="P18" s="7">
        <v>17081680</v>
      </c>
      <c r="Q18" s="7">
        <v>18055640</v>
      </c>
      <c r="R18" s="7">
        <v>17224150</v>
      </c>
    </row>
    <row r="19" spans="2:18" x14ac:dyDescent="0.25">
      <c r="B19" s="2" t="s">
        <v>12</v>
      </c>
      <c r="C19" s="3">
        <v>21000</v>
      </c>
      <c r="D19" s="4">
        <v>70</v>
      </c>
      <c r="E19" s="3">
        <v>17000</v>
      </c>
      <c r="F19" s="3">
        <v>2500</v>
      </c>
      <c r="H19">
        <v>4</v>
      </c>
      <c r="I19" s="7">
        <v>16107240</v>
      </c>
      <c r="J19" s="7">
        <v>16748340</v>
      </c>
      <c r="K19" s="7">
        <v>17257970</v>
      </c>
      <c r="L19" s="7">
        <v>17818340</v>
      </c>
      <c r="M19" s="7">
        <v>17668860</v>
      </c>
      <c r="N19" s="7">
        <v>17903270</v>
      </c>
      <c r="O19" s="7">
        <v>17414220</v>
      </c>
      <c r="P19" s="7">
        <v>17131750</v>
      </c>
      <c r="Q19" s="7">
        <v>15553090</v>
      </c>
      <c r="R19" s="7">
        <v>17707770</v>
      </c>
    </row>
    <row r="20" spans="2:18" x14ac:dyDescent="0.25">
      <c r="B20" s="2" t="s">
        <v>13</v>
      </c>
      <c r="C20" s="3">
        <v>14000</v>
      </c>
      <c r="D20" s="4">
        <v>60</v>
      </c>
      <c r="E20" s="3">
        <v>8000</v>
      </c>
      <c r="F20" s="3">
        <v>3000</v>
      </c>
      <c r="H20">
        <v>5</v>
      </c>
      <c r="I20" s="7">
        <v>17150440</v>
      </c>
      <c r="J20" s="7">
        <v>17084860</v>
      </c>
      <c r="K20" s="7">
        <v>16713980</v>
      </c>
      <c r="L20" s="7">
        <v>17355920</v>
      </c>
      <c r="M20" s="7">
        <v>17308560</v>
      </c>
      <c r="N20" s="7">
        <v>16976470</v>
      </c>
      <c r="O20" s="7">
        <v>17230290</v>
      </c>
      <c r="P20" s="7">
        <v>16884930</v>
      </c>
      <c r="Q20" s="7">
        <v>17507520</v>
      </c>
      <c r="R20" s="7">
        <v>17669590</v>
      </c>
    </row>
    <row r="21" spans="2:18" x14ac:dyDescent="0.25">
      <c r="H21">
        <v>6</v>
      </c>
      <c r="I21" s="7">
        <v>16979430</v>
      </c>
      <c r="J21" s="7">
        <v>16845590</v>
      </c>
      <c r="K21" s="7">
        <v>18194500</v>
      </c>
      <c r="L21" s="7">
        <v>16694880</v>
      </c>
      <c r="M21" s="7">
        <v>17686040</v>
      </c>
      <c r="N21" s="7">
        <v>17895250</v>
      </c>
      <c r="O21" s="7">
        <v>16041070</v>
      </c>
      <c r="P21" s="7">
        <v>16268670</v>
      </c>
      <c r="Q21" s="7">
        <v>17393260</v>
      </c>
      <c r="R21" s="7">
        <v>17628380</v>
      </c>
    </row>
    <row r="22" spans="2:18" x14ac:dyDescent="0.25">
      <c r="H22">
        <v>7</v>
      </c>
      <c r="I22" s="7">
        <v>18145570</v>
      </c>
      <c r="J22" s="7">
        <v>17205110</v>
      </c>
      <c r="K22" s="7">
        <v>17110430</v>
      </c>
      <c r="L22" s="7">
        <v>17748330</v>
      </c>
      <c r="M22" s="7">
        <v>17262140</v>
      </c>
      <c r="N22" s="7">
        <v>16923000</v>
      </c>
      <c r="O22" s="7">
        <v>17719250</v>
      </c>
      <c r="P22" s="7">
        <v>17061820</v>
      </c>
      <c r="Q22" s="7">
        <v>18010970</v>
      </c>
      <c r="R22" s="7">
        <v>16202410</v>
      </c>
    </row>
    <row r="23" spans="2:18" x14ac:dyDescent="0.25">
      <c r="B23" s="1" t="s">
        <v>4</v>
      </c>
      <c r="C23" s="1" t="s">
        <v>5</v>
      </c>
      <c r="D23" s="1" t="s">
        <v>14</v>
      </c>
      <c r="E23" s="1" t="s">
        <v>15</v>
      </c>
      <c r="F23" s="1" t="s">
        <v>16</v>
      </c>
      <c r="H23">
        <v>8</v>
      </c>
      <c r="I23" s="7">
        <v>17806700</v>
      </c>
      <c r="J23" s="7">
        <v>17605320</v>
      </c>
      <c r="K23" s="7">
        <v>17252590</v>
      </c>
      <c r="L23" s="7">
        <v>17441680</v>
      </c>
      <c r="M23" s="7">
        <v>17361570</v>
      </c>
      <c r="N23" s="7">
        <v>17082830</v>
      </c>
      <c r="O23" s="7">
        <v>17696120</v>
      </c>
      <c r="P23" s="7">
        <v>18157730</v>
      </c>
      <c r="Q23" s="7">
        <v>17020520</v>
      </c>
      <c r="R23" s="7">
        <v>16765460</v>
      </c>
    </row>
    <row r="24" spans="2:18" x14ac:dyDescent="0.25">
      <c r="B24" s="2" t="s">
        <v>9</v>
      </c>
      <c r="C24" s="3">
        <v>15000</v>
      </c>
      <c r="D24" s="5">
        <f ca="1">ROUND(_xlfn.NORM.INV(RAND(),E16,F16),0)</f>
        <v>14687</v>
      </c>
      <c r="E24" s="3">
        <f ca="1">MIN(C24:D24)</f>
        <v>14687</v>
      </c>
      <c r="F24" s="6">
        <f ca="1">E24*D16</f>
        <v>14687000</v>
      </c>
      <c r="H24">
        <v>9</v>
      </c>
      <c r="I24" s="7">
        <v>16282650</v>
      </c>
      <c r="J24" s="7">
        <v>17564690</v>
      </c>
      <c r="K24" s="7">
        <v>16491770</v>
      </c>
      <c r="L24" s="7">
        <v>17183920</v>
      </c>
      <c r="M24" s="7">
        <v>16625140</v>
      </c>
      <c r="N24" s="7">
        <v>16908680</v>
      </c>
      <c r="O24" s="7">
        <v>17503250</v>
      </c>
      <c r="P24" s="7">
        <v>18084810</v>
      </c>
      <c r="Q24" s="7">
        <v>16436170</v>
      </c>
      <c r="R24" s="7">
        <v>17793950</v>
      </c>
    </row>
    <row r="25" spans="2:18" x14ac:dyDescent="0.25">
      <c r="B25" s="2" t="s">
        <v>10</v>
      </c>
      <c r="C25" s="3">
        <v>5000</v>
      </c>
      <c r="D25" s="5">
        <f ca="1">ROUND(_xlfn.NORM.INV(RAND(),E17,F17),0)</f>
        <v>4423</v>
      </c>
      <c r="E25" s="3">
        <f ca="1">MIN(C25:D25)</f>
        <v>4423</v>
      </c>
      <c r="F25" s="6">
        <f ca="1">E25*D17</f>
        <v>398070</v>
      </c>
      <c r="H25">
        <v>10</v>
      </c>
      <c r="I25" s="7">
        <v>17818120</v>
      </c>
      <c r="J25" s="7">
        <v>18129290</v>
      </c>
      <c r="K25" s="7">
        <v>17550630</v>
      </c>
      <c r="L25" s="7">
        <v>17045820</v>
      </c>
      <c r="M25" s="7">
        <v>16391500</v>
      </c>
      <c r="N25" s="7">
        <v>17373460</v>
      </c>
      <c r="O25" s="7">
        <v>16790980</v>
      </c>
      <c r="P25" s="7">
        <v>17259420</v>
      </c>
      <c r="Q25" s="7">
        <v>17499480</v>
      </c>
      <c r="R25" s="7">
        <v>17630500</v>
      </c>
    </row>
    <row r="26" spans="2:18" x14ac:dyDescent="0.25">
      <c r="B26" s="2" t="s">
        <v>11</v>
      </c>
      <c r="C26" s="3">
        <v>10000</v>
      </c>
      <c r="D26" s="5">
        <f ca="1">ROUND(_xlfn.NORM.INV(RAND(),E18,F18),0)</f>
        <v>11154</v>
      </c>
      <c r="E26" s="3">
        <f ca="1">MIN(C26:D26)</f>
        <v>10000</v>
      </c>
      <c r="F26" s="6">
        <f ca="1">E26*D18</f>
        <v>800000</v>
      </c>
      <c r="H26">
        <v>11</v>
      </c>
      <c r="I26" s="7">
        <v>16798390</v>
      </c>
      <c r="J26" s="7">
        <v>17398260</v>
      </c>
      <c r="K26" s="7">
        <v>17674670</v>
      </c>
      <c r="L26" s="7">
        <v>18226110</v>
      </c>
      <c r="M26" s="7">
        <v>17124270</v>
      </c>
      <c r="N26" s="7">
        <v>17692620</v>
      </c>
      <c r="O26" s="7">
        <v>17722010</v>
      </c>
      <c r="P26" s="7">
        <v>16097650</v>
      </c>
      <c r="Q26" s="7">
        <v>17063850</v>
      </c>
      <c r="R26" s="7">
        <v>16582230</v>
      </c>
    </row>
    <row r="27" spans="2:18" x14ac:dyDescent="0.25">
      <c r="B27" s="2" t="s">
        <v>12</v>
      </c>
      <c r="C27" s="3">
        <v>21000</v>
      </c>
      <c r="D27" s="5">
        <f ca="1">ROUND(_xlfn.NORM.INV(RAND(),E19,F19),0)</f>
        <v>17986</v>
      </c>
      <c r="E27" s="3">
        <f ca="1">MIN(C27:D27)</f>
        <v>17986</v>
      </c>
      <c r="F27" s="6">
        <f ca="1">E27*D19</f>
        <v>1259020</v>
      </c>
      <c r="H27">
        <v>12</v>
      </c>
      <c r="I27" s="7">
        <v>17514500</v>
      </c>
      <c r="J27" s="7">
        <v>17872730</v>
      </c>
      <c r="K27" s="7">
        <v>17290930</v>
      </c>
      <c r="L27" s="7">
        <v>17639010</v>
      </c>
      <c r="M27" s="7">
        <v>17290480</v>
      </c>
      <c r="N27" s="7">
        <v>16811650</v>
      </c>
      <c r="O27" s="7">
        <v>17831520</v>
      </c>
      <c r="P27" s="7">
        <v>17018840</v>
      </c>
      <c r="Q27" s="7">
        <v>17205140</v>
      </c>
      <c r="R27" s="7">
        <v>16990110</v>
      </c>
    </row>
    <row r="28" spans="2:18" x14ac:dyDescent="0.25">
      <c r="B28" s="2" t="s">
        <v>13</v>
      </c>
      <c r="C28" s="3">
        <v>14000</v>
      </c>
      <c r="D28" s="5">
        <f ca="1">ROUND(_xlfn.NORM.INV(RAND(),E20,F20),0)</f>
        <v>5270</v>
      </c>
      <c r="E28" s="3">
        <f ca="1">MIN(C28:D28)</f>
        <v>5270</v>
      </c>
      <c r="F28" s="6">
        <f ca="1">E28*D20</f>
        <v>316200</v>
      </c>
      <c r="H28">
        <v>13</v>
      </c>
      <c r="I28" s="7">
        <v>16961230</v>
      </c>
      <c r="J28" s="7">
        <v>16026620</v>
      </c>
      <c r="K28" s="7">
        <v>17403760</v>
      </c>
      <c r="L28" s="7">
        <v>17745920</v>
      </c>
      <c r="M28" s="7">
        <v>17768040</v>
      </c>
      <c r="N28" s="7">
        <v>16255960</v>
      </c>
      <c r="O28" s="7">
        <v>16954310</v>
      </c>
      <c r="P28" s="7">
        <v>17858530</v>
      </c>
      <c r="Q28" s="7">
        <v>16649610</v>
      </c>
      <c r="R28" s="7">
        <v>17326610</v>
      </c>
    </row>
    <row r="29" spans="2:18" x14ac:dyDescent="0.25">
      <c r="D29" s="26" t="s">
        <v>17</v>
      </c>
      <c r="E29" s="27"/>
      <c r="F29" s="7">
        <f ca="1">SUM(F24:F28)</f>
        <v>17460290</v>
      </c>
      <c r="H29">
        <v>14</v>
      </c>
      <c r="I29" s="7">
        <v>17064280</v>
      </c>
      <c r="J29" s="7">
        <v>17111990</v>
      </c>
      <c r="K29" s="7">
        <v>16901120</v>
      </c>
      <c r="L29" s="7">
        <v>16542300</v>
      </c>
      <c r="M29" s="7">
        <v>16237910</v>
      </c>
      <c r="N29" s="7">
        <v>16402980</v>
      </c>
      <c r="O29" s="7">
        <v>16587020</v>
      </c>
      <c r="P29" s="7">
        <v>17379400</v>
      </c>
      <c r="Q29" s="7">
        <v>16839110</v>
      </c>
      <c r="R29" s="7">
        <v>17920320</v>
      </c>
    </row>
    <row r="30" spans="2:18" x14ac:dyDescent="0.25">
      <c r="H30">
        <v>15</v>
      </c>
      <c r="I30" s="7">
        <v>16609750</v>
      </c>
      <c r="J30" s="7">
        <v>16709110</v>
      </c>
      <c r="K30" s="7">
        <v>15897030</v>
      </c>
      <c r="L30" s="7">
        <v>17045270</v>
      </c>
      <c r="M30" s="7">
        <v>17541360</v>
      </c>
      <c r="N30" s="7">
        <v>17878650</v>
      </c>
      <c r="O30" s="7">
        <v>18144920</v>
      </c>
      <c r="P30" s="7">
        <v>16740340</v>
      </c>
      <c r="Q30" s="7">
        <v>16553620</v>
      </c>
      <c r="R30" s="7">
        <v>18001810</v>
      </c>
    </row>
    <row r="31" spans="2:18" x14ac:dyDescent="0.25">
      <c r="B31" s="8" t="s">
        <v>18</v>
      </c>
      <c r="C31" s="9">
        <f>MIN($I$16:$R$40)</f>
        <v>15520570</v>
      </c>
      <c r="H31">
        <v>16</v>
      </c>
      <c r="I31" s="7">
        <v>17159730</v>
      </c>
      <c r="J31" s="7">
        <v>17033900</v>
      </c>
      <c r="K31" s="7">
        <v>16673960</v>
      </c>
      <c r="L31" s="7">
        <v>17766520</v>
      </c>
      <c r="M31" s="7">
        <v>17891070</v>
      </c>
      <c r="N31" s="7">
        <v>18405290</v>
      </c>
      <c r="O31" s="7">
        <v>17800540</v>
      </c>
      <c r="P31" s="7">
        <v>17097900</v>
      </c>
      <c r="Q31" s="7">
        <v>16597380</v>
      </c>
      <c r="R31" s="7">
        <v>18014680</v>
      </c>
    </row>
    <row r="32" spans="2:18" x14ac:dyDescent="0.25">
      <c r="B32" s="8" t="s">
        <v>19</v>
      </c>
      <c r="C32" s="9">
        <f>MAX($I$16:$R$40)</f>
        <v>18405290</v>
      </c>
      <c r="E32" s="7"/>
      <c r="H32">
        <v>17</v>
      </c>
      <c r="I32" s="7">
        <v>17996320</v>
      </c>
      <c r="J32" s="7">
        <v>17827970</v>
      </c>
      <c r="K32" s="7">
        <v>17897270</v>
      </c>
      <c r="L32" s="7">
        <v>17675650</v>
      </c>
      <c r="M32" s="7">
        <v>17896850</v>
      </c>
      <c r="N32" s="7">
        <v>17687150</v>
      </c>
      <c r="O32" s="7">
        <v>17928080</v>
      </c>
      <c r="P32" s="7">
        <v>16196850</v>
      </c>
      <c r="Q32" s="7">
        <v>16981450</v>
      </c>
      <c r="R32" s="7">
        <v>18063180</v>
      </c>
    </row>
    <row r="33" spans="2:18" x14ac:dyDescent="0.25">
      <c r="B33" s="8" t="s">
        <v>20</v>
      </c>
      <c r="C33" s="9">
        <f>AVERAGE($I$16:$R$40)</f>
        <v>17218883.534136545</v>
      </c>
      <c r="H33">
        <v>18</v>
      </c>
      <c r="I33" s="7">
        <v>18004980</v>
      </c>
      <c r="J33" s="7">
        <v>16002100</v>
      </c>
      <c r="K33" s="7">
        <v>17600580</v>
      </c>
      <c r="L33" s="7">
        <v>16198560</v>
      </c>
      <c r="M33" s="7">
        <v>17919370</v>
      </c>
      <c r="N33" s="7">
        <v>17341010</v>
      </c>
      <c r="O33" s="7">
        <v>17884910</v>
      </c>
      <c r="P33" s="7">
        <v>17012530</v>
      </c>
      <c r="Q33" s="7">
        <v>17215500</v>
      </c>
      <c r="R33" s="7">
        <v>17613010</v>
      </c>
    </row>
    <row r="34" spans="2:18" x14ac:dyDescent="0.25">
      <c r="B34" s="8" t="s">
        <v>21</v>
      </c>
      <c r="C34" s="9">
        <f>_xlfn.STDEV.S($I$16:$R$40)</f>
        <v>620915.25546154764</v>
      </c>
      <c r="H34">
        <v>19</v>
      </c>
      <c r="I34" s="7">
        <v>18090440</v>
      </c>
      <c r="J34" s="7">
        <v>17270920</v>
      </c>
      <c r="K34" s="7">
        <v>16535120</v>
      </c>
      <c r="L34" s="7">
        <v>16849700</v>
      </c>
      <c r="M34" s="7">
        <v>17113980</v>
      </c>
      <c r="N34" s="7">
        <v>16616430</v>
      </c>
      <c r="O34" s="7">
        <v>17743430</v>
      </c>
      <c r="P34" s="7">
        <v>17241460</v>
      </c>
      <c r="Q34" s="7">
        <v>17757860</v>
      </c>
      <c r="R34" s="7">
        <v>17448990</v>
      </c>
    </row>
    <row r="35" spans="2:18" x14ac:dyDescent="0.25">
      <c r="H35">
        <v>20</v>
      </c>
      <c r="I35" s="7">
        <v>17710180</v>
      </c>
      <c r="J35" s="7">
        <v>16039730</v>
      </c>
      <c r="K35" s="7">
        <v>17070050</v>
      </c>
      <c r="L35" s="7">
        <v>17738410</v>
      </c>
      <c r="M35" s="7">
        <v>17777440</v>
      </c>
      <c r="N35" s="7">
        <v>17531920</v>
      </c>
      <c r="O35" s="7">
        <v>16275520</v>
      </c>
      <c r="P35" s="7">
        <v>17882890</v>
      </c>
      <c r="Q35" s="7">
        <v>16962090</v>
      </c>
      <c r="R35" s="7">
        <v>16651690</v>
      </c>
    </row>
    <row r="36" spans="2:18" x14ac:dyDescent="0.25">
      <c r="H36">
        <v>21</v>
      </c>
      <c r="I36" s="7">
        <v>15902550</v>
      </c>
      <c r="J36" s="7">
        <v>18226900</v>
      </c>
      <c r="K36" s="7">
        <v>17707410</v>
      </c>
      <c r="L36" s="7">
        <v>17671460</v>
      </c>
      <c r="M36" s="7">
        <v>17074890</v>
      </c>
      <c r="N36" s="7">
        <v>17467620</v>
      </c>
      <c r="O36" s="7">
        <v>16004100</v>
      </c>
      <c r="P36" s="7">
        <v>15816900</v>
      </c>
      <c r="Q36" s="7">
        <v>17330360</v>
      </c>
      <c r="R36" s="7">
        <v>16261920</v>
      </c>
    </row>
    <row r="37" spans="2:18" x14ac:dyDescent="0.25">
      <c r="H37">
        <v>22</v>
      </c>
      <c r="I37" s="7">
        <v>17002970</v>
      </c>
      <c r="J37" s="7">
        <v>17245360</v>
      </c>
      <c r="K37" s="7">
        <v>16699200</v>
      </c>
      <c r="L37" s="7">
        <v>17468540</v>
      </c>
      <c r="M37" s="7">
        <v>17543590</v>
      </c>
      <c r="N37" s="7">
        <v>17229200</v>
      </c>
      <c r="O37" s="7">
        <v>17601720</v>
      </c>
      <c r="P37" s="7">
        <v>16854660</v>
      </c>
      <c r="Q37" s="7">
        <v>16481800</v>
      </c>
      <c r="R37" s="7">
        <v>16261740</v>
      </c>
    </row>
    <row r="38" spans="2:18" x14ac:dyDescent="0.25">
      <c r="H38">
        <v>23</v>
      </c>
      <c r="I38" s="7">
        <v>16150520</v>
      </c>
      <c r="J38" s="7">
        <v>17805830</v>
      </c>
      <c r="K38" s="7">
        <v>17340610</v>
      </c>
      <c r="L38" s="7">
        <v>17595930</v>
      </c>
      <c r="M38" s="7">
        <v>17987700</v>
      </c>
      <c r="N38" s="7">
        <v>17743670</v>
      </c>
      <c r="O38" s="7">
        <v>17492450</v>
      </c>
      <c r="P38" s="7">
        <v>17993980</v>
      </c>
      <c r="Q38" s="7">
        <v>18038270</v>
      </c>
      <c r="R38" s="7">
        <v>17746350</v>
      </c>
    </row>
    <row r="39" spans="2:18" x14ac:dyDescent="0.25">
      <c r="H39">
        <v>24</v>
      </c>
      <c r="I39" s="7">
        <v>17185570</v>
      </c>
      <c r="J39" s="7">
        <v>17848150</v>
      </c>
      <c r="K39" s="7">
        <v>17687980</v>
      </c>
      <c r="L39" s="7">
        <v>17780390</v>
      </c>
      <c r="M39" s="7">
        <v>18177670</v>
      </c>
      <c r="N39" s="7">
        <v>16835120</v>
      </c>
      <c r="O39" s="7">
        <v>17372880</v>
      </c>
      <c r="P39" s="7">
        <v>17713080</v>
      </c>
      <c r="Q39" s="7">
        <v>17756480</v>
      </c>
      <c r="R39" s="7">
        <v>17605130</v>
      </c>
    </row>
    <row r="40" spans="2:18" x14ac:dyDescent="0.25">
      <c r="H40">
        <v>25</v>
      </c>
      <c r="I40" s="7">
        <v>17713720</v>
      </c>
      <c r="J40" s="7">
        <v>17391420</v>
      </c>
      <c r="K40" s="7">
        <v>17390510</v>
      </c>
      <c r="L40" s="7">
        <v>17705300</v>
      </c>
      <c r="M40" s="7">
        <v>17615650</v>
      </c>
      <c r="N40" s="7">
        <v>16937020</v>
      </c>
      <c r="O40" s="7">
        <v>17058650</v>
      </c>
      <c r="P40" s="7">
        <v>15520570</v>
      </c>
      <c r="Q40" s="7">
        <v>16376320</v>
      </c>
      <c r="R40" s="7">
        <v>17251420</v>
      </c>
    </row>
  </sheetData>
  <mergeCells count="5">
    <mergeCell ref="B2:N4"/>
    <mergeCell ref="B5:N7"/>
    <mergeCell ref="B8:N8"/>
    <mergeCell ref="D29:E29"/>
    <mergeCell ref="B9:N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69"/>
  <sheetViews>
    <sheetView tabSelected="1" topLeftCell="A48" workbookViewId="0">
      <selection activeCell="B1" sqref="B1:U16"/>
    </sheetView>
  </sheetViews>
  <sheetFormatPr defaultColWidth="8.85546875" defaultRowHeight="15" x14ac:dyDescent="0.25"/>
  <cols>
    <col min="2" max="2" width="34.140625" style="20" bestFit="1" customWidth="1"/>
    <col min="3" max="3" width="11.5703125" style="20" bestFit="1" customWidth="1"/>
    <col min="4" max="4" width="10.5703125" style="20" bestFit="1" customWidth="1"/>
    <col min="5" max="5" width="25.7109375" style="20" bestFit="1" customWidth="1"/>
    <col min="7" max="7" width="11.5703125" style="20" bestFit="1" customWidth="1"/>
  </cols>
  <sheetData>
    <row r="1" spans="2:21" x14ac:dyDescent="0.25">
      <c r="B1" s="29" t="s">
        <v>22</v>
      </c>
      <c r="C1" s="24"/>
      <c r="D1" s="24"/>
      <c r="E1" s="24"/>
      <c r="F1" s="24"/>
      <c r="G1" s="24"/>
      <c r="H1" s="24"/>
      <c r="I1" s="24"/>
      <c r="J1" s="24"/>
      <c r="K1" s="24"/>
      <c r="L1" s="24"/>
      <c r="M1" s="24"/>
      <c r="N1" s="24"/>
      <c r="O1" s="24"/>
      <c r="P1" s="24"/>
      <c r="Q1" s="24"/>
      <c r="R1" s="24"/>
      <c r="S1" s="24"/>
      <c r="T1" s="24"/>
      <c r="U1" s="24"/>
    </row>
    <row r="2" spans="2:21" ht="15" customHeight="1" x14ac:dyDescent="0.25">
      <c r="B2" s="24"/>
      <c r="C2" s="24"/>
      <c r="D2" s="24"/>
      <c r="E2" s="24"/>
      <c r="F2" s="24"/>
      <c r="G2" s="24"/>
      <c r="H2" s="24"/>
      <c r="I2" s="24"/>
      <c r="J2" s="24"/>
      <c r="K2" s="24"/>
      <c r="L2" s="24"/>
      <c r="M2" s="24"/>
      <c r="N2" s="24"/>
      <c r="O2" s="24"/>
      <c r="P2" s="24"/>
      <c r="Q2" s="24"/>
      <c r="R2" s="24"/>
      <c r="S2" s="24"/>
      <c r="T2" s="24"/>
      <c r="U2" s="24"/>
    </row>
    <row r="3" spans="2:21" x14ac:dyDescent="0.25">
      <c r="B3" s="24"/>
      <c r="C3" s="24"/>
      <c r="D3" s="24"/>
      <c r="E3" s="24"/>
      <c r="F3" s="24"/>
      <c r="G3" s="24"/>
      <c r="H3" s="24"/>
      <c r="I3" s="24"/>
      <c r="J3" s="24"/>
      <c r="K3" s="24"/>
      <c r="L3" s="24"/>
      <c r="M3" s="24"/>
      <c r="N3" s="24"/>
      <c r="O3" s="24"/>
      <c r="P3" s="24"/>
      <c r="Q3" s="24"/>
      <c r="R3" s="24"/>
      <c r="S3" s="24"/>
      <c r="T3" s="24"/>
      <c r="U3" s="24"/>
    </row>
    <row r="4" spans="2:21" ht="15" customHeight="1" x14ac:dyDescent="0.25">
      <c r="B4" s="30" t="s">
        <v>23</v>
      </c>
      <c r="C4" s="24"/>
      <c r="D4" s="24"/>
      <c r="E4" s="24"/>
      <c r="F4" s="24"/>
      <c r="G4" s="24"/>
      <c r="H4" s="24"/>
      <c r="I4" s="24"/>
      <c r="J4" s="24"/>
      <c r="K4" s="24"/>
      <c r="L4" s="24"/>
      <c r="M4" s="24"/>
      <c r="N4" s="24"/>
      <c r="O4" s="24"/>
      <c r="P4" s="24"/>
      <c r="Q4" s="24"/>
      <c r="R4" s="24"/>
      <c r="S4" s="24"/>
      <c r="T4" s="24"/>
      <c r="U4" s="24"/>
    </row>
    <row r="5" spans="2:21" ht="15" customHeight="1" x14ac:dyDescent="0.25">
      <c r="B5" s="24"/>
      <c r="C5" s="24"/>
      <c r="D5" s="24"/>
      <c r="E5" s="24"/>
      <c r="F5" s="24"/>
      <c r="G5" s="24"/>
      <c r="H5" s="24"/>
      <c r="I5" s="24"/>
      <c r="J5" s="24"/>
      <c r="K5" s="24"/>
      <c r="L5" s="24"/>
      <c r="M5" s="24"/>
      <c r="N5" s="24"/>
      <c r="O5" s="24"/>
      <c r="P5" s="24"/>
      <c r="Q5" s="24"/>
      <c r="R5" s="24"/>
      <c r="S5" s="24"/>
      <c r="T5" s="24"/>
      <c r="U5" s="24"/>
    </row>
    <row r="6" spans="2:21" ht="15" customHeight="1" x14ac:dyDescent="0.25">
      <c r="B6" s="24"/>
      <c r="C6" s="24"/>
      <c r="D6" s="24"/>
      <c r="E6" s="24"/>
      <c r="F6" s="24"/>
      <c r="G6" s="24"/>
      <c r="H6" s="24"/>
      <c r="I6" s="24"/>
      <c r="J6" s="24"/>
      <c r="K6" s="24"/>
      <c r="L6" s="24"/>
      <c r="M6" s="24"/>
      <c r="N6" s="24"/>
      <c r="O6" s="24"/>
      <c r="P6" s="24"/>
      <c r="Q6" s="24"/>
      <c r="R6" s="24"/>
      <c r="S6" s="24"/>
      <c r="T6" s="24"/>
      <c r="U6" s="24"/>
    </row>
    <row r="7" spans="2:21" ht="15" customHeight="1" x14ac:dyDescent="0.25">
      <c r="B7" s="24"/>
      <c r="C7" s="24"/>
      <c r="D7" s="24"/>
      <c r="E7" s="24"/>
      <c r="F7" s="24"/>
      <c r="G7" s="24"/>
      <c r="H7" s="24"/>
      <c r="I7" s="24"/>
      <c r="J7" s="24"/>
      <c r="K7" s="24"/>
      <c r="L7" s="24"/>
      <c r="M7" s="24"/>
      <c r="N7" s="24"/>
      <c r="O7" s="24"/>
      <c r="P7" s="24"/>
      <c r="Q7" s="24"/>
      <c r="R7" s="24"/>
      <c r="S7" s="24"/>
      <c r="T7" s="24"/>
      <c r="U7" s="24"/>
    </row>
    <row r="8" spans="2:21" ht="15" customHeight="1" x14ac:dyDescent="0.25">
      <c r="B8" s="24"/>
      <c r="C8" s="24"/>
      <c r="D8" s="24"/>
      <c r="E8" s="24"/>
      <c r="F8" s="24"/>
      <c r="G8" s="24"/>
      <c r="H8" s="24"/>
      <c r="I8" s="24"/>
      <c r="J8" s="24"/>
      <c r="K8" s="24"/>
      <c r="L8" s="24"/>
      <c r="M8" s="24"/>
      <c r="N8" s="24"/>
      <c r="O8" s="24"/>
      <c r="P8" s="24"/>
      <c r="Q8" s="24"/>
      <c r="R8" s="24"/>
      <c r="S8" s="24"/>
      <c r="T8" s="24"/>
      <c r="U8" s="24"/>
    </row>
    <row r="9" spans="2:21" ht="15" customHeight="1" x14ac:dyDescent="0.25">
      <c r="B9" s="24"/>
      <c r="C9" s="24"/>
      <c r="D9" s="24"/>
      <c r="E9" s="24"/>
      <c r="F9" s="24"/>
      <c r="G9" s="24"/>
      <c r="H9" s="24"/>
      <c r="I9" s="24"/>
      <c r="J9" s="24"/>
      <c r="K9" s="24"/>
      <c r="L9" s="24"/>
      <c r="M9" s="24"/>
      <c r="N9" s="24"/>
      <c r="O9" s="24"/>
      <c r="P9" s="24"/>
      <c r="Q9" s="24"/>
      <c r="R9" s="24"/>
      <c r="S9" s="24"/>
      <c r="T9" s="24"/>
      <c r="U9" s="24"/>
    </row>
    <row r="10" spans="2:21" ht="15" customHeight="1" x14ac:dyDescent="0.25">
      <c r="B10" s="24"/>
      <c r="C10" s="24"/>
      <c r="D10" s="24"/>
      <c r="E10" s="24"/>
      <c r="F10" s="24"/>
      <c r="G10" s="24"/>
      <c r="H10" s="24"/>
      <c r="I10" s="24"/>
      <c r="J10" s="24"/>
      <c r="K10" s="24"/>
      <c r="L10" s="24"/>
      <c r="M10" s="24"/>
      <c r="N10" s="24"/>
      <c r="O10" s="24"/>
      <c r="P10" s="24"/>
      <c r="Q10" s="24"/>
      <c r="R10" s="24"/>
      <c r="S10" s="24"/>
      <c r="T10" s="24"/>
      <c r="U10" s="24"/>
    </row>
    <row r="11" spans="2:21" ht="15" customHeight="1" x14ac:dyDescent="0.25">
      <c r="B11" s="24"/>
      <c r="C11" s="24"/>
      <c r="D11" s="24"/>
      <c r="E11" s="24"/>
      <c r="F11" s="24"/>
      <c r="G11" s="24"/>
      <c r="H11" s="24"/>
      <c r="I11" s="24"/>
      <c r="J11" s="24"/>
      <c r="K11" s="24"/>
      <c r="L11" s="24"/>
      <c r="M11" s="24"/>
      <c r="N11" s="24"/>
      <c r="O11" s="24"/>
      <c r="P11" s="24"/>
      <c r="Q11" s="24"/>
      <c r="R11" s="24"/>
      <c r="S11" s="24"/>
      <c r="T11" s="24"/>
      <c r="U11" s="24"/>
    </row>
    <row r="12" spans="2:21" ht="15" customHeight="1" x14ac:dyDescent="0.25">
      <c r="B12" s="24"/>
      <c r="C12" s="24"/>
      <c r="D12" s="24"/>
      <c r="E12" s="24"/>
      <c r="F12" s="24"/>
      <c r="G12" s="24"/>
      <c r="H12" s="24"/>
      <c r="I12" s="24"/>
      <c r="J12" s="24"/>
      <c r="K12" s="24"/>
      <c r="L12" s="24"/>
      <c r="M12" s="24"/>
      <c r="N12" s="24"/>
      <c r="O12" s="24"/>
      <c r="P12" s="24"/>
      <c r="Q12" s="24"/>
      <c r="R12" s="24"/>
      <c r="S12" s="24"/>
      <c r="T12" s="24"/>
      <c r="U12" s="24"/>
    </row>
    <row r="13" spans="2:21" ht="15" customHeight="1" x14ac:dyDescent="0.25">
      <c r="B13" s="28" t="s">
        <v>24</v>
      </c>
      <c r="C13" s="24"/>
      <c r="D13" s="24"/>
      <c r="E13" s="24"/>
      <c r="F13" s="24"/>
      <c r="G13" s="24"/>
      <c r="H13" s="24"/>
      <c r="I13" s="24"/>
      <c r="J13" s="24"/>
      <c r="K13" s="24"/>
      <c r="L13" s="24"/>
      <c r="M13" s="24"/>
      <c r="N13" s="24"/>
      <c r="O13" s="24"/>
      <c r="P13" s="24"/>
      <c r="Q13" s="24"/>
      <c r="R13" s="24"/>
      <c r="S13" s="24"/>
      <c r="T13" s="24"/>
      <c r="U13" s="24"/>
    </row>
    <row r="14" spans="2:21" ht="15" customHeight="1" x14ac:dyDescent="0.25">
      <c r="B14" s="24"/>
      <c r="C14" s="24"/>
      <c r="D14" s="24"/>
      <c r="E14" s="24"/>
      <c r="F14" s="24"/>
      <c r="G14" s="24"/>
      <c r="H14" s="24"/>
      <c r="I14" s="24"/>
      <c r="J14" s="24"/>
      <c r="K14" s="24"/>
      <c r="L14" s="24"/>
      <c r="M14" s="24"/>
      <c r="N14" s="24"/>
      <c r="O14" s="24"/>
      <c r="P14" s="24"/>
      <c r="Q14" s="24"/>
      <c r="R14" s="24"/>
      <c r="S14" s="24"/>
      <c r="T14" s="24"/>
      <c r="U14" s="24"/>
    </row>
    <row r="15" spans="2:21" ht="15" customHeight="1" x14ac:dyDescent="0.25">
      <c r="B15" s="24"/>
      <c r="C15" s="24"/>
      <c r="D15" s="24"/>
      <c r="E15" s="24"/>
      <c r="F15" s="24"/>
      <c r="G15" s="24"/>
      <c r="H15" s="24"/>
      <c r="I15" s="24"/>
      <c r="J15" s="24"/>
      <c r="K15" s="24"/>
      <c r="L15" s="24"/>
      <c r="M15" s="24"/>
      <c r="N15" s="24"/>
      <c r="O15" s="24"/>
      <c r="P15" s="24"/>
      <c r="Q15" s="24"/>
      <c r="R15" s="24"/>
      <c r="S15" s="24"/>
      <c r="T15" s="24"/>
      <c r="U15" s="24"/>
    </row>
    <row r="16" spans="2:21" ht="15" customHeight="1" x14ac:dyDescent="0.25">
      <c r="B16" s="24"/>
      <c r="C16" s="24"/>
      <c r="D16" s="24"/>
      <c r="E16" s="24"/>
      <c r="F16" s="24"/>
      <c r="G16" s="24"/>
      <c r="H16" s="24"/>
      <c r="I16" s="24"/>
      <c r="J16" s="24"/>
      <c r="K16" s="24"/>
      <c r="L16" s="24"/>
      <c r="M16" s="24"/>
      <c r="N16" s="24"/>
      <c r="O16" s="24"/>
      <c r="P16" s="24"/>
      <c r="Q16" s="24"/>
      <c r="R16" s="24"/>
      <c r="S16" s="24"/>
      <c r="T16" s="24"/>
      <c r="U16" s="24"/>
    </row>
    <row r="17" spans="2:21" ht="18.75" customHeight="1" x14ac:dyDescent="0.25">
      <c r="B17" s="19"/>
      <c r="C17" s="19"/>
      <c r="D17" s="19"/>
      <c r="E17" s="19"/>
      <c r="F17" s="19"/>
      <c r="G17" s="19"/>
      <c r="H17" s="19"/>
      <c r="I17" s="19"/>
      <c r="J17" s="19"/>
      <c r="K17" s="19"/>
      <c r="L17" s="19"/>
      <c r="M17" s="19"/>
      <c r="N17" s="19"/>
      <c r="O17" s="19"/>
      <c r="P17" s="19"/>
      <c r="Q17" s="19"/>
      <c r="R17" s="19"/>
      <c r="S17" s="19"/>
      <c r="T17" s="19"/>
      <c r="U17" s="19"/>
    </row>
    <row r="19" spans="2:21" x14ac:dyDescent="0.25">
      <c r="B19" s="13"/>
      <c r="C19" t="s">
        <v>20</v>
      </c>
      <c r="D19" t="s">
        <v>25</v>
      </c>
      <c r="E19" s="13" t="s">
        <v>26</v>
      </c>
      <c r="G19" s="21">
        <f ca="1">E47</f>
        <v>97149.788386376575</v>
      </c>
      <c r="H19">
        <v>1</v>
      </c>
      <c r="I19">
        <v>2</v>
      </c>
      <c r="J19">
        <v>3</v>
      </c>
      <c r="K19">
        <v>4</v>
      </c>
      <c r="L19">
        <v>5</v>
      </c>
      <c r="M19">
        <v>6</v>
      </c>
      <c r="N19">
        <v>7</v>
      </c>
      <c r="O19">
        <v>8</v>
      </c>
      <c r="P19">
        <v>9</v>
      </c>
      <c r="Q19">
        <v>10</v>
      </c>
    </row>
    <row r="20" spans="2:21" x14ac:dyDescent="0.25">
      <c r="B20" s="13" t="s">
        <v>27</v>
      </c>
      <c r="C20" s="12">
        <v>30000</v>
      </c>
      <c r="D20" s="12">
        <v>4000</v>
      </c>
      <c r="E20" s="14">
        <f ca="1">ROUND(_xlfn.NORM.INV(RAND(),C20,D20),0)</f>
        <v>33349</v>
      </c>
      <c r="G20">
        <v>1</v>
      </c>
      <c r="I20">
        <v>115684.77822106679</v>
      </c>
      <c r="J20">
        <v>-250275.0403800749</v>
      </c>
      <c r="K20">
        <v>28916.42015310191</v>
      </c>
      <c r="L20">
        <v>76400.109225024004</v>
      </c>
      <c r="M20">
        <v>92427.572896328289</v>
      </c>
      <c r="N20">
        <v>-69398.301755515393</v>
      </c>
      <c r="O20">
        <v>287050.30929934402</v>
      </c>
      <c r="P20">
        <v>-91491.177340715891</v>
      </c>
      <c r="Q20">
        <v>36408.798141163767</v>
      </c>
    </row>
    <row r="21" spans="2:21" x14ac:dyDescent="0.25">
      <c r="B21" s="13" t="s">
        <v>28</v>
      </c>
      <c r="D21" s="7"/>
      <c r="E21" s="15">
        <v>20</v>
      </c>
      <c r="G21">
        <v>2</v>
      </c>
      <c r="H21">
        <v>350529.18194784393</v>
      </c>
      <c r="I21">
        <v>-45728.334846803918</v>
      </c>
      <c r="J21">
        <v>226820.29234224369</v>
      </c>
      <c r="K21">
        <v>490989.77798859263</v>
      </c>
      <c r="L21">
        <v>202735.2759069046</v>
      </c>
      <c r="M21">
        <v>239554.72224023801</v>
      </c>
      <c r="N21">
        <v>435390.36027748371</v>
      </c>
      <c r="O21">
        <v>-25491.668631540149</v>
      </c>
      <c r="P21">
        <v>36340.754566374933</v>
      </c>
      <c r="Q21">
        <v>49306.913640778512</v>
      </c>
    </row>
    <row r="22" spans="2:21" x14ac:dyDescent="0.25">
      <c r="B22" s="13" t="s">
        <v>29</v>
      </c>
      <c r="C22" s="7">
        <v>10</v>
      </c>
      <c r="D22" s="7">
        <v>1.5</v>
      </c>
      <c r="E22" s="16">
        <f ca="1">ROUND(_xlfn.NORM.INV(RAND(),C22,D22),0)</f>
        <v>9</v>
      </c>
      <c r="G22">
        <v>3</v>
      </c>
      <c r="H22">
        <v>-235287.7188768296</v>
      </c>
      <c r="I22">
        <v>35827.825095381122</v>
      </c>
      <c r="J22">
        <v>-35907.144200641662</v>
      </c>
      <c r="K22">
        <v>261833.4657816058</v>
      </c>
      <c r="L22">
        <v>74383.32422171114</v>
      </c>
      <c r="M22">
        <v>210818.55788745411</v>
      </c>
      <c r="N22">
        <v>-57408.937317820499</v>
      </c>
      <c r="O22">
        <v>99363.29154406907</v>
      </c>
      <c r="P22">
        <v>199494.17277304831</v>
      </c>
      <c r="Q22">
        <v>238835.7681518337</v>
      </c>
    </row>
    <row r="23" spans="2:21" x14ac:dyDescent="0.25">
      <c r="B23" s="13" t="s">
        <v>30</v>
      </c>
      <c r="C23" s="7">
        <v>2000</v>
      </c>
      <c r="D23" s="7">
        <v>250</v>
      </c>
      <c r="E23" s="17">
        <f ca="1">ROUND(_xlfn.NORM.INV(RAND(),C23,D23),0)</f>
        <v>2192</v>
      </c>
      <c r="G23">
        <v>4</v>
      </c>
      <c r="H23">
        <v>81399.124607985839</v>
      </c>
      <c r="I23">
        <v>262903.12361142668</v>
      </c>
      <c r="J23">
        <v>184255.4378050768</v>
      </c>
      <c r="K23">
        <v>-179284.15188071851</v>
      </c>
      <c r="L23">
        <v>-49317.041609355249</v>
      </c>
      <c r="M23">
        <v>98818.356160250958</v>
      </c>
      <c r="N23">
        <v>264345.4729218767</v>
      </c>
      <c r="O23">
        <v>140846.8642699034</v>
      </c>
      <c r="P23">
        <v>33151.2671350725</v>
      </c>
      <c r="Q23">
        <v>82411.146809747675</v>
      </c>
    </row>
    <row r="24" spans="2:21" x14ac:dyDescent="0.25">
      <c r="B24" s="13" t="s">
        <v>31</v>
      </c>
      <c r="C24" s="7"/>
      <c r="D24" s="7"/>
      <c r="E24" s="22">
        <f ca="1">(E20*E21)+(E27*E22)+(E27*E23)</f>
        <v>42833380.260122351</v>
      </c>
      <c r="G24">
        <v>5</v>
      </c>
      <c r="H24">
        <v>-145802.74882511789</v>
      </c>
      <c r="I24">
        <v>-128077.7614712403</v>
      </c>
      <c r="J24">
        <v>307231.09811081062</v>
      </c>
      <c r="K24">
        <v>88067.871832503937</v>
      </c>
      <c r="L24">
        <v>44734.585397318471</v>
      </c>
      <c r="M24">
        <v>8206.8582645640709</v>
      </c>
      <c r="N24">
        <v>145494.6726629925</v>
      </c>
      <c r="O24">
        <v>-87616.334878698923</v>
      </c>
      <c r="P24">
        <v>206208.85578874731</v>
      </c>
      <c r="Q24">
        <v>83262.638340605423</v>
      </c>
    </row>
    <row r="25" spans="2:21" x14ac:dyDescent="0.25">
      <c r="B25" s="13"/>
      <c r="C25" t="s">
        <v>18</v>
      </c>
      <c r="D25" t="s">
        <v>19</v>
      </c>
      <c r="E25" s="13"/>
      <c r="G25">
        <v>6</v>
      </c>
      <c r="H25">
        <v>5802.0233821447473</v>
      </c>
      <c r="I25">
        <v>178928.8224753644</v>
      </c>
      <c r="J25">
        <v>-26364.64551467705</v>
      </c>
      <c r="K25">
        <v>242765.96178124851</v>
      </c>
      <c r="L25">
        <v>247180.89323394891</v>
      </c>
      <c r="M25">
        <v>408976.90345003689</v>
      </c>
      <c r="N25">
        <v>469868.74802915571</v>
      </c>
      <c r="O25">
        <v>225728.48434871389</v>
      </c>
      <c r="P25">
        <v>211672.7201427985</v>
      </c>
      <c r="Q25">
        <v>68195.498921205755</v>
      </c>
    </row>
    <row r="26" spans="2:21" x14ac:dyDescent="0.25">
      <c r="B26" s="13" t="s">
        <v>32</v>
      </c>
      <c r="C26" s="10">
        <v>0.5</v>
      </c>
      <c r="D26" s="10">
        <v>0.7</v>
      </c>
      <c r="E26" s="18">
        <f ca="1">C26+(D26-C26)*RAND()</f>
        <v>0.57446512533642147</v>
      </c>
      <c r="G26">
        <v>7</v>
      </c>
      <c r="H26">
        <v>73315.299425523961</v>
      </c>
      <c r="I26">
        <v>336233.26452336041</v>
      </c>
      <c r="J26">
        <v>595074.81997348415</v>
      </c>
      <c r="K26">
        <v>210154.42696606129</v>
      </c>
      <c r="L26">
        <v>276884.72807047702</v>
      </c>
      <c r="M26">
        <v>100462.19308149671</v>
      </c>
      <c r="N26">
        <v>255999.16436780151</v>
      </c>
      <c r="O26">
        <v>374706.57340587123</v>
      </c>
      <c r="P26">
        <v>-152170.9969176538</v>
      </c>
      <c r="Q26">
        <v>252945.97455081021</v>
      </c>
    </row>
    <row r="27" spans="2:21" x14ac:dyDescent="0.25">
      <c r="B27" s="13" t="s">
        <v>33</v>
      </c>
      <c r="E27" s="14">
        <f ca="1">E20*E26</f>
        <v>19157.83746484432</v>
      </c>
      <c r="G27">
        <v>8</v>
      </c>
      <c r="H27">
        <v>275150.49775292032</v>
      </c>
      <c r="I27">
        <v>188420.56364110691</v>
      </c>
      <c r="J27">
        <v>425614.09079352813</v>
      </c>
      <c r="K27">
        <v>-349.27679807902308</v>
      </c>
      <c r="L27">
        <v>393345.46753747988</v>
      </c>
      <c r="M27">
        <v>346470.06471609301</v>
      </c>
      <c r="N27">
        <v>-183732.91508810941</v>
      </c>
      <c r="O27">
        <v>182279.6927338978</v>
      </c>
      <c r="P27">
        <v>77494.728103282163</v>
      </c>
      <c r="Q27">
        <v>303585.51534496952</v>
      </c>
    </row>
    <row r="28" spans="2:21" x14ac:dyDescent="0.25">
      <c r="B28" s="13"/>
      <c r="E28" s="23"/>
      <c r="G28">
        <v>9</v>
      </c>
      <c r="H28">
        <v>75488.894759762101</v>
      </c>
      <c r="I28">
        <v>19917.645090466369</v>
      </c>
      <c r="J28">
        <v>450397.88932781288</v>
      </c>
      <c r="K28">
        <v>488379.74688288342</v>
      </c>
      <c r="L28">
        <v>76274.426076400559</v>
      </c>
      <c r="M28">
        <v>51150.204561958788</v>
      </c>
      <c r="N28">
        <v>40273.632319777513</v>
      </c>
      <c r="O28">
        <v>209903.2672360875</v>
      </c>
      <c r="P28">
        <v>98895.717727891635</v>
      </c>
      <c r="Q28">
        <v>127435.44310663969</v>
      </c>
    </row>
    <row r="29" spans="2:21" x14ac:dyDescent="0.25">
      <c r="B29" s="13" t="s">
        <v>34</v>
      </c>
      <c r="C29" s="10">
        <v>0.85</v>
      </c>
      <c r="E29" s="14">
        <f ca="1">$E$27*C29</f>
        <v>16284.161845117673</v>
      </c>
      <c r="G29">
        <v>10</v>
      </c>
      <c r="H29">
        <v>247494.3844311084</v>
      </c>
      <c r="I29">
        <v>-56160.927287226783</v>
      </c>
      <c r="J29">
        <v>141542.44866988371</v>
      </c>
      <c r="K29">
        <v>216329.88461824739</v>
      </c>
      <c r="L29">
        <v>-30967.66381472861</v>
      </c>
      <c r="M29">
        <v>118841.9417340339</v>
      </c>
      <c r="N29">
        <v>38823.680728126077</v>
      </c>
      <c r="O29">
        <v>29107.470749251781</v>
      </c>
      <c r="P29">
        <v>131264.16612078669</v>
      </c>
      <c r="Q29">
        <v>115350.85987172389</v>
      </c>
    </row>
    <row r="30" spans="2:21" x14ac:dyDescent="0.25">
      <c r="B30" s="13" t="s">
        <v>35</v>
      </c>
      <c r="C30" s="10">
        <v>0.15</v>
      </c>
      <c r="E30" s="14">
        <f ca="1">E27-E29</f>
        <v>2873.6756197266477</v>
      </c>
      <c r="G30">
        <v>11</v>
      </c>
      <c r="H30">
        <v>186074.464931244</v>
      </c>
      <c r="I30">
        <v>-52787.393480880193</v>
      </c>
      <c r="J30">
        <v>10715.58664727211</v>
      </c>
      <c r="K30">
        <v>82100.364534650929</v>
      </c>
      <c r="L30">
        <v>265294.54889799631</v>
      </c>
      <c r="M30">
        <v>-23202.116241691168</v>
      </c>
      <c r="N30">
        <v>-26807.035739469109</v>
      </c>
      <c r="O30">
        <v>363854.33595453057</v>
      </c>
      <c r="P30">
        <v>38020.600519450607</v>
      </c>
      <c r="Q30">
        <v>-12395.743802434759</v>
      </c>
    </row>
    <row r="31" spans="2:21" x14ac:dyDescent="0.25">
      <c r="B31" s="13"/>
      <c r="E31" s="23"/>
      <c r="G31">
        <v>12</v>
      </c>
      <c r="H31">
        <v>-78571.301400948083</v>
      </c>
      <c r="I31">
        <v>-59839.529254762463</v>
      </c>
      <c r="J31">
        <v>150.3440233762376</v>
      </c>
      <c r="K31">
        <v>163377.36127789089</v>
      </c>
      <c r="L31">
        <v>170046.9901792735</v>
      </c>
      <c r="M31">
        <v>37612.211947909789</v>
      </c>
      <c r="N31">
        <v>191998.53879709661</v>
      </c>
      <c r="O31">
        <v>273141.07463694358</v>
      </c>
      <c r="P31">
        <v>140115.0002094284</v>
      </c>
      <c r="Q31">
        <v>27179.788558445409</v>
      </c>
    </row>
    <row r="32" spans="2:21" x14ac:dyDescent="0.25">
      <c r="B32" s="13" t="s">
        <v>36</v>
      </c>
      <c r="C32" s="10">
        <v>0.03</v>
      </c>
      <c r="D32" s="10">
        <v>0.04</v>
      </c>
      <c r="E32" s="18">
        <f ca="1">C32+(D32-C32)*RAND()</f>
        <v>3.0312925276082245E-2</v>
      </c>
      <c r="G32">
        <v>13</v>
      </c>
      <c r="H32">
        <v>-152050.278505733</v>
      </c>
      <c r="I32">
        <v>179624.7191323764</v>
      </c>
      <c r="J32">
        <v>5411.4472909218166</v>
      </c>
      <c r="K32">
        <v>45300.355601140072</v>
      </c>
      <c r="L32">
        <v>192636.7074996517</v>
      </c>
      <c r="M32">
        <v>190880.661755546</v>
      </c>
      <c r="N32">
        <v>209221.31300186459</v>
      </c>
      <c r="O32">
        <v>116791.9205821846</v>
      </c>
      <c r="P32">
        <v>97208.914612014545</v>
      </c>
      <c r="Q32">
        <v>186185.1111192941</v>
      </c>
    </row>
    <row r="33" spans="2:17" x14ac:dyDescent="0.25">
      <c r="B33" s="13"/>
      <c r="E33" s="23"/>
      <c r="G33">
        <v>14</v>
      </c>
      <c r="H33">
        <v>262870.74804837961</v>
      </c>
      <c r="I33">
        <v>225522.78913351471</v>
      </c>
      <c r="J33">
        <v>147122.78204491801</v>
      </c>
      <c r="K33">
        <v>91647.159662431572</v>
      </c>
      <c r="L33">
        <v>87921.360959812067</v>
      </c>
      <c r="M33">
        <v>330108.5936013239</v>
      </c>
      <c r="N33">
        <v>16160.264435840771</v>
      </c>
      <c r="O33">
        <v>220660.1621403305</v>
      </c>
      <c r="P33">
        <v>51180.320712575463</v>
      </c>
      <c r="Q33">
        <v>456918.98763233959</v>
      </c>
    </row>
    <row r="34" spans="2:17" x14ac:dyDescent="0.25">
      <c r="B34" s="13"/>
      <c r="E34" s="23"/>
      <c r="G34">
        <v>15</v>
      </c>
      <c r="H34">
        <v>4341.7059417837299</v>
      </c>
      <c r="I34">
        <v>28960.14908021572</v>
      </c>
      <c r="J34">
        <v>-93437.283511898713</v>
      </c>
      <c r="K34">
        <v>259740.69506547041</v>
      </c>
      <c r="L34">
        <v>230088.66575770939</v>
      </c>
      <c r="M34">
        <v>32531.122860996049</v>
      </c>
      <c r="N34">
        <v>93618.054980884306</v>
      </c>
      <c r="O34">
        <v>65366.335117948242</v>
      </c>
      <c r="P34">
        <v>-44357.803192441352</v>
      </c>
      <c r="Q34">
        <v>79989.322533401893</v>
      </c>
    </row>
    <row r="35" spans="2:17" x14ac:dyDescent="0.25">
      <c r="B35" s="13" t="s">
        <v>37</v>
      </c>
      <c r="C35" s="11">
        <v>6.8000000000000005E-2</v>
      </c>
      <c r="D35" s="11">
        <v>7.1999999999999995E-2</v>
      </c>
      <c r="E35" s="18">
        <f ca="1">C35+(D35-C35)*RAND()</f>
        <v>6.8579366482172666E-2</v>
      </c>
      <c r="G35">
        <v>16</v>
      </c>
      <c r="H35">
        <v>58200.268988625838</v>
      </c>
      <c r="I35">
        <v>4614.0637172625866</v>
      </c>
      <c r="J35">
        <v>231830.5732715202</v>
      </c>
      <c r="K35">
        <v>210359.6491301861</v>
      </c>
      <c r="L35">
        <v>-34778.843951376162</v>
      </c>
      <c r="M35">
        <v>46928.63839216833</v>
      </c>
      <c r="N35">
        <v>444689.70311535848</v>
      </c>
      <c r="O35">
        <v>-101284.9200799239</v>
      </c>
      <c r="P35">
        <v>60125.76049542008</v>
      </c>
      <c r="Q35">
        <v>260349.5224421164</v>
      </c>
    </row>
    <row r="36" spans="2:17" x14ac:dyDescent="0.25">
      <c r="B36" s="13" t="s">
        <v>38</v>
      </c>
      <c r="C36" s="11">
        <v>4.5999999999999999E-2</v>
      </c>
      <c r="D36" s="11">
        <v>5.3999999999999999E-2</v>
      </c>
      <c r="E36" s="18">
        <f ca="1">C36+(D36-C36)*RAND()</f>
        <v>5.1172235276697432E-2</v>
      </c>
      <c r="G36">
        <v>17</v>
      </c>
      <c r="H36">
        <v>200622.5198249605</v>
      </c>
      <c r="I36">
        <v>62160.87240347988</v>
      </c>
      <c r="J36">
        <v>200749.1843898501</v>
      </c>
      <c r="K36">
        <v>-58005.632146056741</v>
      </c>
      <c r="L36">
        <v>277380.93318931671</v>
      </c>
      <c r="M36">
        <v>386281.50695710653</v>
      </c>
      <c r="N36">
        <v>-158940.67139145549</v>
      </c>
      <c r="O36">
        <v>26529.548805837989</v>
      </c>
      <c r="P36">
        <v>195154.55761977489</v>
      </c>
      <c r="Q36">
        <v>136498.5076239747</v>
      </c>
    </row>
    <row r="37" spans="2:17" x14ac:dyDescent="0.25">
      <c r="B37" s="13"/>
      <c r="E37" s="13"/>
      <c r="G37">
        <v>18</v>
      </c>
      <c r="H37">
        <v>361495.32161514368</v>
      </c>
      <c r="I37">
        <v>115564.54803942839</v>
      </c>
      <c r="J37">
        <v>236338.20859540859</v>
      </c>
      <c r="K37">
        <v>129701.37608267899</v>
      </c>
      <c r="L37">
        <v>166892.7422442238</v>
      </c>
      <c r="M37">
        <v>130013.37624564439</v>
      </c>
      <c r="N37">
        <v>191520.22716335909</v>
      </c>
      <c r="O37">
        <v>200565.78834777331</v>
      </c>
      <c r="P37">
        <v>-558.3097092283424</v>
      </c>
      <c r="Q37">
        <v>153014.06970027601</v>
      </c>
    </row>
    <row r="38" spans="2:17" x14ac:dyDescent="0.25">
      <c r="B38" s="13" t="s">
        <v>39</v>
      </c>
      <c r="E38" s="13"/>
      <c r="G38">
        <v>19</v>
      </c>
      <c r="H38">
        <v>71313.778730817838</v>
      </c>
      <c r="I38">
        <v>66257.821635135915</v>
      </c>
      <c r="J38">
        <v>-11912.639905653659</v>
      </c>
      <c r="K38">
        <v>-256653.39475892461</v>
      </c>
      <c r="L38">
        <v>423020.38167965511</v>
      </c>
      <c r="M38">
        <v>338702.03219077323</v>
      </c>
      <c r="N38">
        <v>-81718.873674834846</v>
      </c>
      <c r="O38">
        <v>90169.735019770684</v>
      </c>
      <c r="P38">
        <v>590809.5193961896</v>
      </c>
      <c r="Q38">
        <v>189492.71973297841</v>
      </c>
    </row>
    <row r="39" spans="2:17" x14ac:dyDescent="0.25">
      <c r="B39" s="13" t="s">
        <v>40</v>
      </c>
      <c r="E39" s="15">
        <f ca="1">E23*E30*E32</f>
        <v>190944.05540801326</v>
      </c>
      <c r="G39">
        <v>20</v>
      </c>
      <c r="H39">
        <v>388528.0851600389</v>
      </c>
      <c r="I39">
        <v>-64445.911401426893</v>
      </c>
      <c r="J39">
        <v>500423.87223814637</v>
      </c>
      <c r="K39">
        <v>117367.24537417571</v>
      </c>
      <c r="L39">
        <v>23566.025665728379</v>
      </c>
      <c r="M39">
        <v>176640.9604679383</v>
      </c>
      <c r="N39">
        <v>157052.35994889241</v>
      </c>
      <c r="O39">
        <v>137332.54849728011</v>
      </c>
      <c r="P39">
        <v>128422.7792839108</v>
      </c>
      <c r="Q39">
        <v>169645.15232488539</v>
      </c>
    </row>
    <row r="40" spans="2:17" x14ac:dyDescent="0.25">
      <c r="B40" s="13" t="s">
        <v>41</v>
      </c>
      <c r="E40" s="15">
        <f ca="1">E24*E35</f>
        <v>2937486.0825291909</v>
      </c>
      <c r="G40">
        <v>21</v>
      </c>
      <c r="H40">
        <v>227773.785193902</v>
      </c>
      <c r="I40">
        <v>166144.20965619251</v>
      </c>
      <c r="J40">
        <v>-15233.912986762591</v>
      </c>
      <c r="K40">
        <v>258027.9070786713</v>
      </c>
      <c r="L40">
        <v>228766.6559504722</v>
      </c>
      <c r="M40">
        <v>367674.0285615311</v>
      </c>
      <c r="N40">
        <v>-135607.39298957839</v>
      </c>
      <c r="O40">
        <v>232312.42993053561</v>
      </c>
      <c r="P40">
        <v>11003.178076338259</v>
      </c>
      <c r="Q40">
        <v>64473.288105709478</v>
      </c>
    </row>
    <row r="41" spans="2:17" x14ac:dyDescent="0.25">
      <c r="B41" s="13"/>
      <c r="E41" s="15"/>
      <c r="G41">
        <v>22</v>
      </c>
      <c r="H41">
        <v>345092.73219976848</v>
      </c>
      <c r="I41">
        <v>257323.7311521263</v>
      </c>
      <c r="J41">
        <v>153129.23362093791</v>
      </c>
      <c r="K41">
        <v>-80496.31367793493</v>
      </c>
      <c r="L41">
        <v>-8989.7376816284377</v>
      </c>
      <c r="M41">
        <v>324382.53661598638</v>
      </c>
      <c r="N41">
        <v>6405.8140366536099</v>
      </c>
      <c r="O41">
        <v>135851.18696121819</v>
      </c>
      <c r="P41">
        <v>199172.59790324891</v>
      </c>
      <c r="Q41">
        <v>574609.25443070708</v>
      </c>
    </row>
    <row r="42" spans="2:17" x14ac:dyDescent="0.25">
      <c r="B42" s="13" t="s">
        <v>42</v>
      </c>
      <c r="E42" s="15"/>
      <c r="G42">
        <v>23</v>
      </c>
      <c r="H42">
        <v>210267.13267611849</v>
      </c>
      <c r="I42">
        <v>49025.717775020748</v>
      </c>
      <c r="J42">
        <v>61105.06082817167</v>
      </c>
      <c r="K42">
        <v>475636.62660526508</v>
      </c>
      <c r="L42">
        <v>278902.1490181284</v>
      </c>
      <c r="M42">
        <v>3420.6776718504261</v>
      </c>
      <c r="N42">
        <v>50366.194547976833</v>
      </c>
      <c r="O42">
        <v>99392.290411537979</v>
      </c>
      <c r="P42">
        <v>-151945.08734950121</v>
      </c>
      <c r="Q42">
        <v>1510.323585495353</v>
      </c>
    </row>
    <row r="43" spans="2:17" x14ac:dyDescent="0.25">
      <c r="B43" s="13" t="s">
        <v>43</v>
      </c>
      <c r="E43" s="15">
        <f ca="1">E20*E21</f>
        <v>666980</v>
      </c>
      <c r="G43">
        <v>24</v>
      </c>
      <c r="H43">
        <v>213816.12446021501</v>
      </c>
      <c r="I43">
        <v>135692.59344721399</v>
      </c>
      <c r="J43">
        <v>289275.53663807921</v>
      </c>
      <c r="K43">
        <v>-28262.01928101014</v>
      </c>
      <c r="L43">
        <v>44123.686470948858</v>
      </c>
      <c r="M43">
        <v>-31264.574602597859</v>
      </c>
      <c r="N43">
        <v>150267.0826065219</v>
      </c>
      <c r="O43">
        <v>184506.8490066833</v>
      </c>
      <c r="P43">
        <v>100879.68727650659</v>
      </c>
      <c r="Q43">
        <v>71186.999714061618</v>
      </c>
    </row>
    <row r="44" spans="2:17" x14ac:dyDescent="0.25">
      <c r="B44" s="13" t="s">
        <v>44</v>
      </c>
      <c r="E44" s="15">
        <f ca="1">E22*E27</f>
        <v>172420.53718359888</v>
      </c>
      <c r="G44">
        <v>25</v>
      </c>
      <c r="H44">
        <v>314642.4984294665</v>
      </c>
      <c r="I44">
        <v>159653.05118137179</v>
      </c>
      <c r="J44">
        <v>395993.5498811712</v>
      </c>
      <c r="K44">
        <v>381223.96271703532</v>
      </c>
      <c r="L44">
        <v>-84018.379593666643</v>
      </c>
      <c r="M44">
        <v>171601.89923740429</v>
      </c>
      <c r="N44">
        <v>139835.5738504669</v>
      </c>
      <c r="O44">
        <v>-23434.891070381971</v>
      </c>
      <c r="P44">
        <v>-6401.1426529258024</v>
      </c>
      <c r="Q44">
        <v>328830.05789750488</v>
      </c>
    </row>
    <row r="45" spans="2:17" x14ac:dyDescent="0.25">
      <c r="B45" s="13" t="s">
        <v>45</v>
      </c>
      <c r="E45" s="15">
        <f ca="1">E24*E36</f>
        <v>2191879.8123672283</v>
      </c>
      <c r="G45">
        <v>26</v>
      </c>
      <c r="H45">
        <v>284295.31888638809</v>
      </c>
      <c r="I45">
        <v>-7274.1157543668523</v>
      </c>
      <c r="J45">
        <v>346944.00895174081</v>
      </c>
      <c r="K45">
        <v>108839.67370185209</v>
      </c>
      <c r="L45">
        <v>367381.38582664961</v>
      </c>
      <c r="M45">
        <v>157356.51832983739</v>
      </c>
      <c r="N45">
        <v>324288.77165949863</v>
      </c>
      <c r="O45">
        <v>311815.61451092077</v>
      </c>
      <c r="P45">
        <v>318668.62801910978</v>
      </c>
      <c r="Q45">
        <v>405546.70250694919</v>
      </c>
    </row>
    <row r="46" spans="2:17" x14ac:dyDescent="0.25">
      <c r="B46" s="13"/>
      <c r="E46" s="15"/>
      <c r="G46">
        <v>27</v>
      </c>
      <c r="H46">
        <v>-48714.927302172408</v>
      </c>
      <c r="I46">
        <v>364659.42447737278</v>
      </c>
      <c r="J46">
        <v>43691.835272893783</v>
      </c>
      <c r="K46">
        <v>20397.6912620205</v>
      </c>
      <c r="L46">
        <v>82811.699133138405</v>
      </c>
      <c r="M46">
        <v>271452.57003795193</v>
      </c>
      <c r="N46">
        <v>99269.973283029627</v>
      </c>
      <c r="O46">
        <v>548991.13950328762</v>
      </c>
      <c r="P46">
        <v>13904.089204817081</v>
      </c>
      <c r="Q46">
        <v>198271.40315386371</v>
      </c>
    </row>
    <row r="47" spans="2:17" x14ac:dyDescent="0.25">
      <c r="B47" s="13" t="s">
        <v>46</v>
      </c>
      <c r="E47" s="15">
        <f ca="1">E39+E40-E43-E44-E45</f>
        <v>97149.788386376575</v>
      </c>
      <c r="G47">
        <v>28</v>
      </c>
      <c r="H47">
        <v>201869.89230059829</v>
      </c>
      <c r="I47">
        <v>-134250.3731092911</v>
      </c>
      <c r="J47">
        <v>212286.74096372421</v>
      </c>
      <c r="K47">
        <v>-183753.0864925166</v>
      </c>
      <c r="L47">
        <v>25063.036494368451</v>
      </c>
      <c r="M47">
        <v>191582.93219721111</v>
      </c>
      <c r="N47">
        <v>335815.74131929828</v>
      </c>
      <c r="O47">
        <v>-45301.075534662457</v>
      </c>
      <c r="P47">
        <v>-27967.6180686804</v>
      </c>
      <c r="Q47">
        <v>31233.13689761865</v>
      </c>
    </row>
    <row r="48" spans="2:17" x14ac:dyDescent="0.25">
      <c r="B48" s="13"/>
      <c r="E48" s="13"/>
      <c r="G48">
        <v>29</v>
      </c>
      <c r="H48">
        <v>155852.9666815903</v>
      </c>
      <c r="I48">
        <v>176964.18770996181</v>
      </c>
      <c r="J48">
        <v>304974.95897319168</v>
      </c>
      <c r="K48">
        <v>32357.88406593609</v>
      </c>
      <c r="L48">
        <v>-45488.158105657203</v>
      </c>
      <c r="M48">
        <v>282549.19605126051</v>
      </c>
      <c r="N48">
        <v>-67653.595671853516</v>
      </c>
      <c r="O48">
        <v>-22484.00321493531</v>
      </c>
      <c r="P48">
        <v>7622.9485835435325</v>
      </c>
      <c r="Q48">
        <v>161347.42861931631</v>
      </c>
    </row>
    <row r="49" spans="2:17" x14ac:dyDescent="0.25">
      <c r="B49" s="13" t="s">
        <v>47</v>
      </c>
      <c r="E49" s="13">
        <f>(COUNTIF(H20:Q69,"&gt;0"))/500</f>
        <v>0.81200000000000006</v>
      </c>
      <c r="G49">
        <v>30</v>
      </c>
      <c r="H49">
        <v>47834.632706030738</v>
      </c>
      <c r="I49">
        <v>298454.16086078528</v>
      </c>
      <c r="J49">
        <v>-44426.856311253738</v>
      </c>
      <c r="K49">
        <v>-209788.84055830259</v>
      </c>
      <c r="L49">
        <v>12136.45352750341</v>
      </c>
      <c r="M49">
        <v>202038.2900052231</v>
      </c>
      <c r="N49">
        <v>47470.497348826837</v>
      </c>
      <c r="O49">
        <v>-18094.45655445545</v>
      </c>
      <c r="P49">
        <v>209668.84182098511</v>
      </c>
      <c r="Q49">
        <v>-122830.7140489931</v>
      </c>
    </row>
    <row r="50" spans="2:17" x14ac:dyDescent="0.25">
      <c r="G50">
        <v>31</v>
      </c>
      <c r="H50">
        <v>273340.63195731072</v>
      </c>
      <c r="I50">
        <v>124061.1316113174</v>
      </c>
      <c r="J50">
        <v>211667.26518527791</v>
      </c>
      <c r="K50">
        <v>208753.42102212179</v>
      </c>
      <c r="L50">
        <v>336396.60899988859</v>
      </c>
      <c r="M50">
        <v>40068.109674024628</v>
      </c>
      <c r="N50">
        <v>-153042.31189167709</v>
      </c>
      <c r="O50">
        <v>185557.8668222274</v>
      </c>
      <c r="P50">
        <v>208816.53488468801</v>
      </c>
      <c r="Q50">
        <v>94867.593245581025</v>
      </c>
    </row>
    <row r="51" spans="2:17" x14ac:dyDescent="0.25">
      <c r="B51" t="s">
        <v>18</v>
      </c>
      <c r="E51">
        <f>MIN($H$20:$Q$69)</f>
        <v>-256653.39475892461</v>
      </c>
      <c r="G51">
        <v>32</v>
      </c>
      <c r="H51">
        <v>-13577.913554539669</v>
      </c>
      <c r="I51">
        <v>305533.90207506478</v>
      </c>
      <c r="J51">
        <v>341294.36008804198</v>
      </c>
      <c r="K51">
        <v>177356.31625045789</v>
      </c>
      <c r="L51">
        <v>109030.51298392539</v>
      </c>
      <c r="M51">
        <v>286151.05106187449</v>
      </c>
      <c r="N51">
        <v>134193.94570800851</v>
      </c>
      <c r="O51">
        <v>237029.51441114681</v>
      </c>
      <c r="P51">
        <v>207624.23903633651</v>
      </c>
      <c r="Q51">
        <v>235402.06821858909</v>
      </c>
    </row>
    <row r="52" spans="2:17" x14ac:dyDescent="0.25">
      <c r="B52" s="13" t="s">
        <v>19</v>
      </c>
      <c r="E52">
        <f>MAX($H$20:$Q$69)</f>
        <v>748274.30135262618</v>
      </c>
      <c r="G52">
        <v>33</v>
      </c>
      <c r="H52">
        <v>399653.26635974791</v>
      </c>
      <c r="I52">
        <v>58739.209023158299</v>
      </c>
      <c r="J52">
        <v>98051.826824353077</v>
      </c>
      <c r="K52">
        <v>180909.50482153401</v>
      </c>
      <c r="L52">
        <v>284789.01820193738</v>
      </c>
      <c r="M52">
        <v>249751.48069742601</v>
      </c>
      <c r="N52">
        <v>-4188.5898204462137</v>
      </c>
      <c r="O52">
        <v>211021.76591812819</v>
      </c>
      <c r="P52">
        <v>30815.84993774863</v>
      </c>
      <c r="Q52">
        <v>-12963.07110973471</v>
      </c>
    </row>
    <row r="53" spans="2:17" x14ac:dyDescent="0.25">
      <c r="B53" s="13" t="s">
        <v>20</v>
      </c>
      <c r="E53">
        <f>AVERAGE($H$20:$Q$69)</f>
        <v>143761.69528698086</v>
      </c>
      <c r="G53">
        <v>34</v>
      </c>
      <c r="H53">
        <v>561027.62954486581</v>
      </c>
      <c r="I53">
        <v>27498.528787615938</v>
      </c>
      <c r="J53">
        <v>154472.53094193109</v>
      </c>
      <c r="K53">
        <v>36627.639963774243</v>
      </c>
      <c r="L53">
        <v>443999.39348950941</v>
      </c>
      <c r="M53">
        <v>33172.456535904668</v>
      </c>
      <c r="N53">
        <v>283762.99599303101</v>
      </c>
      <c r="O53">
        <v>-54685.114858716734</v>
      </c>
      <c r="P53">
        <v>52386.56774444785</v>
      </c>
      <c r="Q53">
        <v>120307.8501576975</v>
      </c>
    </row>
    <row r="54" spans="2:17" x14ac:dyDescent="0.25">
      <c r="B54" s="13" t="s">
        <v>8</v>
      </c>
      <c r="E54">
        <f>STDEV($H$20:$Q$69)</f>
        <v>167925.77358415042</v>
      </c>
      <c r="G54">
        <v>35</v>
      </c>
      <c r="H54">
        <v>236023.566247646</v>
      </c>
      <c r="I54">
        <v>240315.63897798891</v>
      </c>
      <c r="J54">
        <v>-18318.801127221439</v>
      </c>
      <c r="K54">
        <v>226472.39321775781</v>
      </c>
      <c r="L54">
        <v>334041.72470650502</v>
      </c>
      <c r="M54">
        <v>150668.8368275273</v>
      </c>
      <c r="N54">
        <v>115426.38773153489</v>
      </c>
      <c r="O54">
        <v>375313.27555127069</v>
      </c>
      <c r="P54">
        <v>56001.28132171859</v>
      </c>
      <c r="Q54">
        <v>70665.162356721237</v>
      </c>
    </row>
    <row r="55" spans="2:17" x14ac:dyDescent="0.25">
      <c r="G55">
        <v>36</v>
      </c>
      <c r="H55">
        <v>94569.719747604802</v>
      </c>
      <c r="I55">
        <v>230986.2401623824</v>
      </c>
      <c r="J55">
        <v>257703.5947343751</v>
      </c>
      <c r="K55">
        <v>76586.360839373898</v>
      </c>
      <c r="L55">
        <v>418881.0066760527</v>
      </c>
      <c r="M55">
        <v>2032.8043286777099</v>
      </c>
      <c r="N55">
        <v>325303.78759013262</v>
      </c>
      <c r="O55">
        <v>242790.5612486657</v>
      </c>
      <c r="P55">
        <v>-53233.38411998353</v>
      </c>
      <c r="Q55">
        <v>119619.8710188409</v>
      </c>
    </row>
    <row r="56" spans="2:17" x14ac:dyDescent="0.25">
      <c r="G56">
        <v>37</v>
      </c>
      <c r="H56">
        <v>1296.8164500368291</v>
      </c>
      <c r="I56">
        <v>237408.40189719919</v>
      </c>
      <c r="J56">
        <v>375150.65452252509</v>
      </c>
      <c r="K56">
        <v>-8801.5508525811601</v>
      </c>
      <c r="L56">
        <v>547479.84546210803</v>
      </c>
      <c r="M56">
        <v>212073.1710335754</v>
      </c>
      <c r="N56">
        <v>157176.1031919792</v>
      </c>
      <c r="O56">
        <v>682776.20089622168</v>
      </c>
      <c r="P56">
        <v>104843.9678685449</v>
      </c>
      <c r="Q56">
        <v>-156873.9164797657</v>
      </c>
    </row>
    <row r="57" spans="2:17" x14ac:dyDescent="0.25">
      <c r="G57">
        <v>38</v>
      </c>
      <c r="H57">
        <v>-72659.699392137118</v>
      </c>
      <c r="I57">
        <v>144413.3021026123</v>
      </c>
      <c r="J57">
        <v>596256.2980996538</v>
      </c>
      <c r="K57">
        <v>-116204.15397438149</v>
      </c>
      <c r="L57">
        <v>428992.88755055331</v>
      </c>
      <c r="M57">
        <v>194583.4416007176</v>
      </c>
      <c r="N57">
        <v>-55900.789294564172</v>
      </c>
      <c r="O57">
        <v>-95151.747080552625</v>
      </c>
      <c r="P57">
        <v>119611.4711952317</v>
      </c>
      <c r="Q57">
        <v>9800.3808368740138</v>
      </c>
    </row>
    <row r="58" spans="2:17" x14ac:dyDescent="0.25">
      <c r="G58">
        <v>39</v>
      </c>
      <c r="H58">
        <v>27964.935804076729</v>
      </c>
      <c r="I58">
        <v>119705.21071904059</v>
      </c>
      <c r="J58">
        <v>273637.70832974883</v>
      </c>
      <c r="K58">
        <v>479460.95771586831</v>
      </c>
      <c r="L58">
        <v>15821.734104968369</v>
      </c>
      <c r="M58">
        <v>-124809.49470517669</v>
      </c>
      <c r="N58">
        <v>-43522.570761515293</v>
      </c>
      <c r="O58">
        <v>-18824.771458373642</v>
      </c>
      <c r="P58">
        <v>748274.30135262618</v>
      </c>
      <c r="Q58">
        <v>251783.72100495221</v>
      </c>
    </row>
    <row r="59" spans="2:17" x14ac:dyDescent="0.25">
      <c r="G59">
        <v>40</v>
      </c>
      <c r="H59">
        <v>12208.2671361512</v>
      </c>
      <c r="I59">
        <v>156475.92262226061</v>
      </c>
      <c r="J59">
        <v>129734.0321219326</v>
      </c>
      <c r="K59">
        <v>576444.00598861952</v>
      </c>
      <c r="L59">
        <v>125565.31326709149</v>
      </c>
      <c r="M59">
        <v>35778.789717583677</v>
      </c>
      <c r="N59">
        <v>-47634.742557219703</v>
      </c>
      <c r="O59">
        <v>366137.8203311651</v>
      </c>
      <c r="P59">
        <v>321948.37381488289</v>
      </c>
      <c r="Q59">
        <v>246059.3113429677</v>
      </c>
    </row>
    <row r="60" spans="2:17" x14ac:dyDescent="0.25">
      <c r="G60">
        <v>41</v>
      </c>
      <c r="H60">
        <v>167581.2052631113</v>
      </c>
      <c r="I60">
        <v>100662.1207615428</v>
      </c>
      <c r="J60">
        <v>38493.634422118543</v>
      </c>
      <c r="K60">
        <v>89664.212555100676</v>
      </c>
      <c r="L60">
        <v>-116739.41308789091</v>
      </c>
      <c r="M60">
        <v>-38614.63802301418</v>
      </c>
      <c r="N60">
        <v>-52422.066028010333</v>
      </c>
      <c r="O60">
        <v>120766.7825775752</v>
      </c>
      <c r="P60">
        <v>172297.73696875179</v>
      </c>
      <c r="Q60">
        <v>293532.38449571299</v>
      </c>
    </row>
    <row r="61" spans="2:17" x14ac:dyDescent="0.25">
      <c r="G61">
        <v>42</v>
      </c>
      <c r="H61">
        <v>18568.657319905698</v>
      </c>
      <c r="I61">
        <v>133731.70320343669</v>
      </c>
      <c r="J61">
        <v>65826.728737132391</v>
      </c>
      <c r="K61">
        <v>45910.861743048532</v>
      </c>
      <c r="L61">
        <v>595119.96378600318</v>
      </c>
      <c r="M61">
        <v>-247612.05812759261</v>
      </c>
      <c r="N61">
        <v>-17095.715539962519</v>
      </c>
      <c r="O61">
        <v>155321.68547292799</v>
      </c>
      <c r="P61">
        <v>-147524.07284045219</v>
      </c>
      <c r="Q61">
        <v>205741.02660509551</v>
      </c>
    </row>
    <row r="62" spans="2:17" x14ac:dyDescent="0.25">
      <c r="G62">
        <v>43</v>
      </c>
      <c r="H62">
        <v>472294.29588970542</v>
      </c>
      <c r="I62">
        <v>126087.4007183285</v>
      </c>
      <c r="J62">
        <v>120729.994435353</v>
      </c>
      <c r="K62">
        <v>435067.96239836467</v>
      </c>
      <c r="L62">
        <v>60341.172516231432</v>
      </c>
      <c r="M62">
        <v>-9813.4811712102965</v>
      </c>
      <c r="N62">
        <v>15599.00597835961</v>
      </c>
      <c r="O62">
        <v>220487.7013286911</v>
      </c>
      <c r="P62">
        <v>313361.57186522399</v>
      </c>
      <c r="Q62">
        <v>488108.03914794611</v>
      </c>
    </row>
    <row r="63" spans="2:17" x14ac:dyDescent="0.25">
      <c r="G63">
        <v>44</v>
      </c>
      <c r="H63">
        <v>233610.4941208353</v>
      </c>
      <c r="I63">
        <v>-59917.858062724117</v>
      </c>
      <c r="J63">
        <v>420053.8579941378</v>
      </c>
      <c r="K63">
        <v>148878.76717072999</v>
      </c>
      <c r="L63">
        <v>163813.33634542511</v>
      </c>
      <c r="M63">
        <v>193687.23653122009</v>
      </c>
      <c r="N63">
        <v>298912.38264041528</v>
      </c>
      <c r="O63">
        <v>203905.90011428669</v>
      </c>
      <c r="P63">
        <v>-60050.151816222118</v>
      </c>
      <c r="Q63">
        <v>243473.09236901769</v>
      </c>
    </row>
    <row r="64" spans="2:17" x14ac:dyDescent="0.25">
      <c r="G64">
        <v>45</v>
      </c>
      <c r="H64">
        <v>437929.11286561983</v>
      </c>
      <c r="I64">
        <v>62167.895478340797</v>
      </c>
      <c r="J64">
        <v>241857.7639865377</v>
      </c>
      <c r="K64">
        <v>173563.29010422991</v>
      </c>
      <c r="L64">
        <v>98200.606868731789</v>
      </c>
      <c r="M64">
        <v>191029.2185524462</v>
      </c>
      <c r="N64">
        <v>33163.577645936981</v>
      </c>
      <c r="O64">
        <v>38895.536108128261</v>
      </c>
      <c r="P64">
        <v>86310.802298149792</v>
      </c>
      <c r="Q64">
        <v>74186.276725488715</v>
      </c>
    </row>
    <row r="65" spans="7:17" x14ac:dyDescent="0.25">
      <c r="G65">
        <v>46</v>
      </c>
      <c r="H65">
        <v>-49072.426205810159</v>
      </c>
      <c r="I65">
        <v>266132.68937366462</v>
      </c>
      <c r="J65">
        <v>111076.1781214748</v>
      </c>
      <c r="K65">
        <v>199752.8919083814</v>
      </c>
      <c r="L65">
        <v>161966.3567374493</v>
      </c>
      <c r="M65">
        <v>98039.244790024124</v>
      </c>
      <c r="N65">
        <v>130262.3538174564</v>
      </c>
      <c r="O65">
        <v>149258.7994515211</v>
      </c>
      <c r="P65">
        <v>95360.315514208749</v>
      </c>
      <c r="Q65">
        <v>295083.92317570001</v>
      </c>
    </row>
    <row r="66" spans="7:17" x14ac:dyDescent="0.25">
      <c r="G66">
        <v>47</v>
      </c>
      <c r="H66">
        <v>243086.61069014651</v>
      </c>
      <c r="I66">
        <v>270455.05199840112</v>
      </c>
      <c r="J66">
        <v>517162.52803797228</v>
      </c>
      <c r="K66">
        <v>149466.97559769821</v>
      </c>
      <c r="L66">
        <v>72418.954502991866</v>
      </c>
      <c r="M66">
        <v>80966.33922159113</v>
      </c>
      <c r="N66">
        <v>108988.5261042425</v>
      </c>
      <c r="O66">
        <v>238672.8816454997</v>
      </c>
      <c r="P66">
        <v>44022.898319619708</v>
      </c>
      <c r="Q66">
        <v>127410.1049057059</v>
      </c>
    </row>
    <row r="67" spans="7:17" x14ac:dyDescent="0.25">
      <c r="G67">
        <v>48</v>
      </c>
      <c r="H67">
        <v>541739.92495989054</v>
      </c>
      <c r="I67">
        <v>-77696.44487668993</v>
      </c>
      <c r="J67">
        <v>313955.51516675041</v>
      </c>
      <c r="K67">
        <v>188515.9810728021</v>
      </c>
      <c r="L67">
        <v>32385.228589800648</v>
      </c>
      <c r="M67">
        <v>-107196.9194323579</v>
      </c>
      <c r="N67">
        <v>122800.3676431924</v>
      </c>
      <c r="O67">
        <v>-171229.91325983289</v>
      </c>
      <c r="P67">
        <v>-141169.2848954295</v>
      </c>
      <c r="Q67">
        <v>138621.04607826821</v>
      </c>
    </row>
    <row r="68" spans="7:17" x14ac:dyDescent="0.25">
      <c r="G68">
        <v>49</v>
      </c>
      <c r="H68">
        <v>291573.01301241672</v>
      </c>
      <c r="I68">
        <v>274421.03433984378</v>
      </c>
      <c r="J68">
        <v>216540.4181630341</v>
      </c>
      <c r="K68">
        <v>58385.333655201357</v>
      </c>
      <c r="L68">
        <v>213187.6329260245</v>
      </c>
      <c r="M68">
        <v>171649.0910799308</v>
      </c>
      <c r="N68">
        <v>437138.2726945465</v>
      </c>
      <c r="O68">
        <v>240089.31339902201</v>
      </c>
      <c r="P68">
        <v>118992.9926828458</v>
      </c>
      <c r="Q68">
        <v>405098.39030352212</v>
      </c>
    </row>
    <row r="69" spans="7:17" x14ac:dyDescent="0.25">
      <c r="G69">
        <v>50</v>
      </c>
      <c r="H69">
        <v>84113.38576504495</v>
      </c>
      <c r="I69">
        <v>130812.25087179241</v>
      </c>
      <c r="J69">
        <v>654878.04248841852</v>
      </c>
      <c r="K69">
        <v>136496.93787159349</v>
      </c>
      <c r="L69">
        <v>158766.5120320553</v>
      </c>
      <c r="M69">
        <v>235674.65769843941</v>
      </c>
      <c r="N69">
        <v>-1062.9071913554801</v>
      </c>
      <c r="O69">
        <v>49904.03528077784</v>
      </c>
      <c r="P69">
        <v>203797.94480046679</v>
      </c>
      <c r="Q69">
        <v>-211100.63635585411</v>
      </c>
    </row>
  </sheetData>
  <mergeCells count="3">
    <mergeCell ref="B1:U3"/>
    <mergeCell ref="B4:U12"/>
    <mergeCell ref="B13:U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 1</vt:lpstr>
      <vt:lpstr>Case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Administrator</cp:lastModifiedBy>
  <cp:revision/>
  <dcterms:created xsi:type="dcterms:W3CDTF">2021-02-03T02:21:37Z</dcterms:created>
  <dcterms:modified xsi:type="dcterms:W3CDTF">2024-06-15T12:50:39Z</dcterms:modified>
  <cp:category/>
  <dc:identifier/>
  <cp:contentStatus/>
  <dc:language/>
  <cp:version/>
</cp:coreProperties>
</file>