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mu\Downloads\"/>
    </mc:Choice>
  </mc:AlternateContent>
  <xr:revisionPtr revIDLastSave="0" documentId="13_ncr:1_{3446A9B0-6634-4C6B-90F8-DEA9BFA02828}" xr6:coauthVersionLast="47" xr6:coauthVersionMax="47" xr10:uidLastSave="{00000000-0000-0000-0000-000000000000}"/>
  <bookViews>
    <workbookView xWindow="-120" yWindow="-120" windowWidth="21840" windowHeight="13020" tabRatio="56" xr2:uid="{640BC9A4-62A4-443E-B4C4-8CD3C9D935D6}"/>
  </bookViews>
  <sheets>
    <sheet name="Dozzo Invest" sheetId="1" r:id="rId1"/>
    <sheet name="Tabela de apoio" sheetId="2" r:id="rId2"/>
  </sheets>
  <definedNames>
    <definedName name="aporte">'Dozzo Invest'!$D$17</definedName>
    <definedName name="patrimonio">'Dozzo Invest'!$D$20</definedName>
    <definedName name="qtd_anos">'Dozzo Invest'!$D$18</definedName>
    <definedName name="rendimento_carteira">'Dozzo Invest'!$D$13</definedName>
    <definedName name="salario">'Dozzo Invest'!$D$12</definedName>
    <definedName name="sgt_investimento">'Dozzo Invest'!$D$14</definedName>
    <definedName name="taxa_mensal">'Dozzo Invest'!$D$19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5" i="1"/>
  <c r="C36" i="1"/>
  <c r="C37" i="1"/>
  <c r="C38" i="1"/>
  <c r="D38" i="1" s="1"/>
  <c r="C39" i="1"/>
  <c r="C34" i="1"/>
  <c r="A18" i="2"/>
  <c r="A19" i="2"/>
  <c r="A20" i="2"/>
  <c r="A21" i="2"/>
  <c r="A22" i="2"/>
  <c r="A17" i="2"/>
  <c r="A11" i="2"/>
  <c r="A12" i="2"/>
  <c r="A13" i="2"/>
  <c r="A14" i="2"/>
  <c r="A15" i="2"/>
  <c r="A10" i="2"/>
  <c r="A4" i="2"/>
  <c r="A5" i="2"/>
  <c r="A6" i="2"/>
  <c r="A7" i="2"/>
  <c r="A8" i="2"/>
  <c r="A3" i="2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5" i="1" l="1"/>
  <c r="D37" i="1"/>
  <c r="D34" i="1"/>
  <c r="D36" i="1"/>
  <c r="D39" i="1"/>
  <c r="D40" i="1" l="1"/>
</calcChain>
</file>

<file path=xl/sharedStrings.xml><?xml version="1.0" encoding="utf-8"?>
<sst xmlns="http://schemas.openxmlformats.org/spreadsheetml/2006/main" count="69" uniqueCount="33">
  <si>
    <t xml:space="preserve">INVENTIMENTO MENSAL </t>
  </si>
  <si>
    <t>Por quantos anos?</t>
  </si>
  <si>
    <t>Quanto investir por mês?</t>
  </si>
  <si>
    <t>Patrimônio acumulado</t>
  </si>
  <si>
    <t>Dividendos mensais</t>
  </si>
  <si>
    <t>Taxa de rendimento mensal</t>
  </si>
  <si>
    <t>Quanto em 30 anos?</t>
  </si>
  <si>
    <t>Quanto em 2 anos?</t>
  </si>
  <si>
    <t>Quanto em 5 anos?</t>
  </si>
  <si>
    <t>Quanto em 10 anos?</t>
  </si>
  <si>
    <t>Quanto em 20 anos?</t>
  </si>
  <si>
    <t>Dividendo</t>
  </si>
  <si>
    <t>Rendimento da carteira</t>
  </si>
  <si>
    <t>Salário</t>
  </si>
  <si>
    <t>CONFIGURAÇÕES</t>
  </si>
  <si>
    <t>CENÁRIOS</t>
  </si>
  <si>
    <t>Conservador</t>
  </si>
  <si>
    <t>Moderado</t>
  </si>
  <si>
    <t>Agressivo</t>
  </si>
  <si>
    <t>VALOR A SER INVESTIDO</t>
  </si>
  <si>
    <t>PERFIL</t>
  </si>
  <si>
    <t>TIPO DE FII</t>
  </si>
  <si>
    <t>Percentual sugerido</t>
  </si>
  <si>
    <t>Valores</t>
  </si>
  <si>
    <t>PAPEL</t>
  </si>
  <si>
    <t>TIJOLO</t>
  </si>
  <si>
    <t>HÍBRIDO</t>
  </si>
  <si>
    <t>DESENVOLVIMENTO</t>
  </si>
  <si>
    <t>FOFS</t>
  </si>
  <si>
    <t>HOTELARIA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</si>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</sst>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8" fontId="6" fillId="4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left" indent="2"/>
    </xf>
    <xf numFmtId="0" fontId="8" fillId="4" borderId="4" xfId="0" applyFont="1" applyFill="1" applyBorder="1" applyAlignment="1">
      <alignment horizontal="left" indent="2"/>
    </xf>
    <xf numFmtId="0" fontId="6" fillId="4" borderId="4" xfId="0" applyFont="1" applyFill="1" applyBorder="1" applyAlignment="1">
      <alignment horizontal="left" indent="2"/>
    </xf>
    <xf numFmtId="0" fontId="6" fillId="4" borderId="5" xfId="0" applyFont="1" applyFill="1" applyBorder="1" applyAlignment="1">
      <alignment horizontal="left" indent="2"/>
    </xf>
    <xf numFmtId="8" fontId="6" fillId="4" borderId="6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left" indent="2"/>
    </xf>
    <xf numFmtId="8" fontId="6" fillId="4" borderId="8" xfId="0" applyNumberFormat="1" applyFont="1" applyFill="1" applyBorder="1" applyAlignment="1">
      <alignment horizontal="center"/>
    </xf>
    <xf numFmtId="8" fontId="6" fillId="4" borderId="9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 indent="2"/>
    </xf>
    <xf numFmtId="167" fontId="8" fillId="0" borderId="6" xfId="2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0" fontId="8" fillId="4" borderId="5" xfId="0" applyFont="1" applyFill="1" applyBorder="1" applyAlignment="1">
      <alignment horizontal="left" indent="2"/>
    </xf>
    <xf numFmtId="8" fontId="8" fillId="4" borderId="6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left" indent="2"/>
    </xf>
    <xf numFmtId="0" fontId="8" fillId="4" borderId="8" xfId="0" applyFont="1" applyFill="1" applyBorder="1" applyAlignment="1">
      <alignment horizontal="left" indent="2"/>
    </xf>
    <xf numFmtId="8" fontId="8" fillId="4" borderId="9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left" indent="2"/>
    </xf>
    <xf numFmtId="167" fontId="6" fillId="0" borderId="6" xfId="2" applyNumberFormat="1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0" fontId="6" fillId="4" borderId="7" xfId="0" applyFont="1" applyFill="1" applyBorder="1" applyAlignment="1">
      <alignment horizontal="left" indent="2"/>
    </xf>
    <xf numFmtId="0" fontId="6" fillId="4" borderId="8" xfId="0" applyFont="1" applyFill="1" applyBorder="1" applyAlignment="1">
      <alignment horizontal="left" indent="2"/>
    </xf>
    <xf numFmtId="167" fontId="6" fillId="4" borderId="9" xfId="0" applyNumberFormat="1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167" fontId="3" fillId="4" borderId="9" xfId="0" applyNumberFormat="1" applyFont="1" applyFill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2" borderId="10" xfId="3" applyBorder="1" applyAlignment="1">
      <alignment horizontal="center"/>
    </xf>
    <xf numFmtId="0" fontId="2" fillId="2" borderId="11" xfId="3" applyBorder="1" applyAlignment="1">
      <alignment horizontal="center"/>
    </xf>
    <xf numFmtId="0" fontId="2" fillId="2" borderId="12" xfId="3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167" fontId="0" fillId="4" borderId="9" xfId="0" applyNumberFormat="1" applyFill="1" applyBorder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0" fillId="0" borderId="16" xfId="0" applyNumberFormat="1" applyFill="1" applyBorder="1" applyAlignment="1">
      <alignment horizontal="center"/>
    </xf>
    <xf numFmtId="9" fontId="0" fillId="0" borderId="18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9" fontId="0" fillId="0" borderId="16" xfId="1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Moeda" xfId="2" builtinId="4"/>
    <cellStyle name="Neutro" xfId="3" builtinId="2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'Dozzo Invest'!$B$34:$B$39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'Dozzo Invest'!$C$34:$C$39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8-4DDF-9B35-02E08A0E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466725</xdr:colOff>
      <xdr:row>0</xdr:row>
      <xdr:rowOff>66675</xdr:rowOff>
    </xdr:from>
    <xdr:to>
      <xdr:col>4</xdr:col>
      <xdr:colOff>1619250</xdr:colOff>
      <xdr:row>9</xdr:row>
      <xdr:rowOff>57149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8DB49DD-89E1-5F5C-D242-5510841749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636" b="39204"/>
        <a:stretch/>
      </xdr:blipFill>
      <xdr:spPr>
        <a:xfrm>
          <a:off x="466725" y="66675"/>
          <a:ext cx="6486525" cy="1704974"/>
        </a:xfrm>
        <a:prstGeom prst="rect">
          <a:avLst/>
        </a:prstGeom>
        <a:ln w="28575">
          <a:solidFill>
            <a:schemeClr val="accent2">
              <a:lumMod val="50000"/>
            </a:schemeClr>
          </a:solidFill>
        </a:ln>
      </xdr:spPr>
    </xdr:pic>
    <xdr:clientData/>
  </xdr:twoCellAnchor>
  <xdr:twoCellAnchor>
    <xdr:from>
      <xdr:col>0</xdr:col>
      <xdr:colOff>600075</xdr:colOff>
      <xdr:row>41</xdr:row>
      <xdr:rowOff>23812</xdr:rowOff>
    </xdr:from>
    <xdr:to>
      <xdr:col>4</xdr:col>
      <xdr:colOff>0</xdr:colOff>
      <xdr:row>55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E257A8-A451-67E0-1BF9-4CEF028E1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A98E-D459-46C9-93A4-4A74ECA8C70E}">
  <dimension ref="A10:F55"/>
  <sheetViews>
    <sheetView showGridLines="0" showRowColHeaders="0" tabSelected="1" topLeftCell="A37" workbookViewId="0">
      <selection activeCell="D30" sqref="D30"/>
    </sheetView>
  </sheetViews>
  <sheetFormatPr defaultColWidth="0" defaultRowHeight="15" x14ac:dyDescent="0.25"/>
  <cols>
    <col min="1" max="1" width="9.140625" customWidth="1"/>
    <col min="2" max="2" width="38.5703125" bestFit="1" customWidth="1"/>
    <col min="3" max="3" width="19" bestFit="1" customWidth="1"/>
    <col min="4" max="4" width="13.28515625" bestFit="1" customWidth="1"/>
    <col min="5" max="5" width="24.42578125" bestFit="1" customWidth="1"/>
    <col min="6" max="6" width="12.140625" bestFit="1" customWidth="1"/>
    <col min="7" max="7" width="9.140625" hidden="1" customWidth="1"/>
    <col min="8" max="16384" width="9.140625" hidden="1"/>
  </cols>
  <sheetData>
    <row r="10" spans="2:4" ht="15.75" thickBot="1" x14ac:dyDescent="0.3"/>
    <row r="11" spans="2:4" ht="18.75" x14ac:dyDescent="0.25">
      <c r="B11" s="7" t="s">
        <v>14</v>
      </c>
      <c r="C11" s="11"/>
      <c r="D11" s="8"/>
    </row>
    <row r="12" spans="2:4" ht="15.75" x14ac:dyDescent="0.25">
      <c r="B12" s="30" t="s">
        <v>13</v>
      </c>
      <c r="C12" s="15"/>
      <c r="D12" s="31">
        <v>2130</v>
      </c>
    </row>
    <row r="13" spans="2:4" ht="15.75" x14ac:dyDescent="0.25">
      <c r="B13" s="30" t="s">
        <v>12</v>
      </c>
      <c r="C13" s="15"/>
      <c r="D13" s="32">
        <v>1.0999999999999999E-2</v>
      </c>
    </row>
    <row r="14" spans="2:4" ht="16.5" thickBot="1" x14ac:dyDescent="0.3">
      <c r="B14" s="33" t="s">
        <v>32</v>
      </c>
      <c r="C14" s="34"/>
      <c r="D14" s="35">
        <f>D12*30%</f>
        <v>639</v>
      </c>
    </row>
    <row r="15" spans="2:4" ht="15.75" thickBot="1" x14ac:dyDescent="0.3"/>
    <row r="16" spans="2:4" ht="31.5" customHeight="1" x14ac:dyDescent="0.25">
      <c r="B16" s="4" t="s">
        <v>0</v>
      </c>
      <c r="C16" s="9"/>
      <c r="D16" s="10"/>
    </row>
    <row r="17" spans="1:4" ht="15.75" x14ac:dyDescent="0.25">
      <c r="B17" s="21" t="s">
        <v>2</v>
      </c>
      <c r="C17" s="13"/>
      <c r="D17" s="22">
        <v>250</v>
      </c>
    </row>
    <row r="18" spans="1:4" ht="15.75" x14ac:dyDescent="0.25">
      <c r="B18" s="21" t="s">
        <v>1</v>
      </c>
      <c r="C18" s="13"/>
      <c r="D18" s="23">
        <v>5</v>
      </c>
    </row>
    <row r="19" spans="1:4" ht="15.75" x14ac:dyDescent="0.25">
      <c r="B19" s="21" t="s">
        <v>5</v>
      </c>
      <c r="C19" s="13"/>
      <c r="D19" s="24">
        <v>1.0789999999999999E-2</v>
      </c>
    </row>
    <row r="20" spans="1:4" ht="15.75" x14ac:dyDescent="0.25">
      <c r="B20" s="25" t="s">
        <v>3</v>
      </c>
      <c r="C20" s="14"/>
      <c r="D20" s="26">
        <f>FV(taxa_mensal,qtd_anos*12,aporte*-1)</f>
        <v>20944.22849962191</v>
      </c>
    </row>
    <row r="21" spans="1:4" ht="16.5" thickBot="1" x14ac:dyDescent="0.3">
      <c r="B21" s="27" t="s">
        <v>4</v>
      </c>
      <c r="C21" s="28"/>
      <c r="D21" s="29">
        <f>patrimonio*rendimento_carteira</f>
        <v>230.386513495841</v>
      </c>
    </row>
    <row r="22" spans="1:4" ht="15.75" thickBot="1" x14ac:dyDescent="0.3"/>
    <row r="23" spans="1:4" ht="23.25" x14ac:dyDescent="0.25">
      <c r="B23" s="1" t="s">
        <v>15</v>
      </c>
      <c r="C23" s="6"/>
      <c r="D23" s="5" t="s">
        <v>11</v>
      </c>
    </row>
    <row r="24" spans="1:4" ht="15.75" x14ac:dyDescent="0.25">
      <c r="A24" s="2">
        <v>2</v>
      </c>
      <c r="B24" s="16" t="s">
        <v>7</v>
      </c>
      <c r="C24" s="12">
        <f>FV($D$19,$A24*12,$D$17*-1)</f>
        <v>6806.9068244113041</v>
      </c>
      <c r="D24" s="17">
        <f>C24*rendimento_carteira</f>
        <v>74.87597506852434</v>
      </c>
    </row>
    <row r="25" spans="1:4" ht="15.75" x14ac:dyDescent="0.25">
      <c r="A25" s="2">
        <v>5</v>
      </c>
      <c r="B25" s="16" t="s">
        <v>8</v>
      </c>
      <c r="C25" s="12">
        <f>FV($D$19,$A25*12,$D$17*-1)</f>
        <v>20944.22849962191</v>
      </c>
      <c r="D25" s="17">
        <f>C25*rendimento_carteira</f>
        <v>230.386513495841</v>
      </c>
    </row>
    <row r="26" spans="1:4" ht="15.75" x14ac:dyDescent="0.25">
      <c r="A26" s="2">
        <v>10</v>
      </c>
      <c r="B26" s="16" t="s">
        <v>9</v>
      </c>
      <c r="C26" s="12">
        <f>FV($D$19,$A26*12,$D$17*-1)</f>
        <v>60821.053132543049</v>
      </c>
      <c r="D26" s="17">
        <f>C26*rendimento_carteira</f>
        <v>669.03158445797351</v>
      </c>
    </row>
    <row r="27" spans="1:4" ht="15.75" x14ac:dyDescent="0.25">
      <c r="A27" s="2">
        <v>20</v>
      </c>
      <c r="B27" s="16" t="s">
        <v>10</v>
      </c>
      <c r="C27" s="12">
        <f>FV($D$19,$A27*12,$D$17*-1)</f>
        <v>281299.60002427013</v>
      </c>
      <c r="D27" s="17">
        <f>C27*rendimento_carteira</f>
        <v>3094.2956002669712</v>
      </c>
    </row>
    <row r="28" spans="1:4" ht="16.5" thickBot="1" x14ac:dyDescent="0.3">
      <c r="A28" s="2">
        <v>30</v>
      </c>
      <c r="B28" s="18" t="s">
        <v>6</v>
      </c>
      <c r="C28" s="19">
        <f>FV($D$19,$A28*12,$D$17*-1)</f>
        <v>1080542.4137511787</v>
      </c>
      <c r="D28" s="20">
        <f>C28*rendimento_carteira</f>
        <v>11885.966551262965</v>
      </c>
    </row>
    <row r="29" spans="1:4" ht="15.75" thickBot="1" x14ac:dyDescent="0.3"/>
    <row r="30" spans="1:4" x14ac:dyDescent="0.25">
      <c r="B30" s="45" t="s">
        <v>20</v>
      </c>
      <c r="C30" s="46"/>
      <c r="D30" s="47" t="s">
        <v>17</v>
      </c>
    </row>
    <row r="31" spans="1:4" ht="16.5" thickBot="1" x14ac:dyDescent="0.3">
      <c r="B31" s="48" t="s">
        <v>19</v>
      </c>
      <c r="C31" s="49"/>
      <c r="D31" s="50">
        <f>aporte</f>
        <v>250</v>
      </c>
    </row>
    <row r="32" spans="1:4" ht="15.75" thickBot="1" x14ac:dyDescent="0.3"/>
    <row r="33" spans="2:4" x14ac:dyDescent="0.25">
      <c r="B33" s="42" t="s">
        <v>21</v>
      </c>
      <c r="C33" s="43" t="s">
        <v>22</v>
      </c>
      <c r="D33" s="44" t="s">
        <v>23</v>
      </c>
    </row>
    <row r="34" spans="2:4" x14ac:dyDescent="0.25">
      <c r="B34" s="37" t="s">
        <v>24</v>
      </c>
      <c r="C34" s="36">
        <f>VLOOKUP($D$30&amp;"-"&amp;B34,'Tabela de apoio'!A:D,4,FALSE)</f>
        <v>0.32</v>
      </c>
      <c r="D34" s="38">
        <f>C34*$D$31</f>
        <v>80</v>
      </c>
    </row>
    <row r="35" spans="2:4" x14ac:dyDescent="0.25">
      <c r="B35" s="37" t="s">
        <v>25</v>
      </c>
      <c r="C35" s="36">
        <f>VLOOKUP($D$30&amp;"-"&amp;B35,'Tabela de apoio'!A:D,4,FALSE)</f>
        <v>0.35</v>
      </c>
      <c r="D35" s="38">
        <f>C35*$D$31</f>
        <v>87.5</v>
      </c>
    </row>
    <row r="36" spans="2:4" x14ac:dyDescent="0.25">
      <c r="B36" s="37" t="s">
        <v>26</v>
      </c>
      <c r="C36" s="36">
        <f>VLOOKUP($D$30&amp;"-"&amp;B36,'Tabela de apoio'!A:D,4,FALSE)</f>
        <v>0.08</v>
      </c>
      <c r="D36" s="38">
        <f>C36*$D$31</f>
        <v>20</v>
      </c>
    </row>
    <row r="37" spans="2:4" x14ac:dyDescent="0.25">
      <c r="B37" s="37" t="s">
        <v>28</v>
      </c>
      <c r="C37" s="36">
        <f>VLOOKUP($D$30&amp;"-"&amp;B37,'Tabela de apoio'!A:D,4,FALSE)</f>
        <v>0.05</v>
      </c>
      <c r="D37" s="38">
        <f>C37*$D$31</f>
        <v>12.5</v>
      </c>
    </row>
    <row r="38" spans="2:4" x14ac:dyDescent="0.25">
      <c r="B38" s="37" t="s">
        <v>27</v>
      </c>
      <c r="C38" s="36">
        <f>VLOOKUP($D$30&amp;"-"&amp;B38,'Tabela de apoio'!A:D,4,FALSE)</f>
        <v>0.1</v>
      </c>
      <c r="D38" s="38">
        <f>C38*$D$31</f>
        <v>25</v>
      </c>
    </row>
    <row r="39" spans="2:4" x14ac:dyDescent="0.25">
      <c r="B39" s="37" t="s">
        <v>29</v>
      </c>
      <c r="C39" s="36">
        <f>VLOOKUP($D$30&amp;"-"&amp;B39,'Tabela de apoio'!A:D,4,FALSE)</f>
        <v>0.1</v>
      </c>
      <c r="D39" s="38">
        <f>C39*$D$31</f>
        <v>25</v>
      </c>
    </row>
    <row r="40" spans="2:4" ht="15.75" thickBot="1" x14ac:dyDescent="0.3">
      <c r="B40" s="39"/>
      <c r="C40" s="40"/>
      <c r="D40" s="41">
        <f>SUM(D34:D39)</f>
        <v>250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</sheetData>
  <mergeCells count="12">
    <mergeCell ref="B30:C30"/>
    <mergeCell ref="B31:C31"/>
    <mergeCell ref="B20:C20"/>
    <mergeCell ref="B21:C21"/>
    <mergeCell ref="B11:D11"/>
    <mergeCell ref="B12:C12"/>
    <mergeCell ref="B13:C13"/>
    <mergeCell ref="B14:C14"/>
    <mergeCell ref="B16:D16"/>
    <mergeCell ref="B17:C17"/>
    <mergeCell ref="B18:C18"/>
    <mergeCell ref="B19:C19"/>
  </mergeCells>
  <dataValidations count="1">
    <dataValidation type="list" allowBlank="1" showInputMessage="1" showErrorMessage="1" sqref="D30" xr:uid="{91BED36F-3265-4AC8-B7D6-077FE4E1CA2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F8E3-D01A-41E8-8971-37A9707FD5E4}">
  <dimension ref="A2:D24"/>
  <sheetViews>
    <sheetView workbookViewId="0">
      <selection activeCell="G15" sqref="G15"/>
    </sheetView>
  </sheetViews>
  <sheetFormatPr defaultRowHeight="15" x14ac:dyDescent="0.25"/>
  <cols>
    <col min="1" max="1" width="31.28515625" bestFit="1" customWidth="1"/>
    <col min="2" max="2" width="16.7109375" customWidth="1"/>
    <col min="3" max="3" width="19" bestFit="1" customWidth="1"/>
    <col min="7" max="7" width="16.42578125" bestFit="1" customWidth="1"/>
  </cols>
  <sheetData>
    <row r="2" spans="1:4" ht="15.75" thickBot="1" x14ac:dyDescent="0.3">
      <c r="A2" s="51" t="s">
        <v>31</v>
      </c>
      <c r="B2" s="52" t="s">
        <v>20</v>
      </c>
      <c r="C2" s="52" t="s">
        <v>21</v>
      </c>
      <c r="D2" s="52" t="s">
        <v>30</v>
      </c>
    </row>
    <row r="3" spans="1:4" x14ac:dyDescent="0.25">
      <c r="A3" s="63" t="str">
        <f>$B$3&amp;"-"&amp;C3</f>
        <v>Conservador-PAPEL</v>
      </c>
      <c r="B3" s="54" t="s">
        <v>16</v>
      </c>
      <c r="C3" s="54" t="s">
        <v>24</v>
      </c>
      <c r="D3" s="55">
        <v>0.3</v>
      </c>
    </row>
    <row r="4" spans="1:4" x14ac:dyDescent="0.25">
      <c r="A4" s="64" t="str">
        <f>$B$3&amp;"-"&amp;C4</f>
        <v>Conservador-TIJOLO</v>
      </c>
      <c r="B4" s="53" t="s">
        <v>16</v>
      </c>
      <c r="C4" s="53" t="s">
        <v>25</v>
      </c>
      <c r="D4" s="56">
        <v>0.5</v>
      </c>
    </row>
    <row r="5" spans="1:4" x14ac:dyDescent="0.25">
      <c r="A5" s="64" t="str">
        <f>$B$3&amp;"-"&amp;C5</f>
        <v>Conservador-HÍBRIDO</v>
      </c>
      <c r="B5" s="53" t="s">
        <v>16</v>
      </c>
      <c r="C5" s="53" t="s">
        <v>26</v>
      </c>
      <c r="D5" s="56">
        <v>0.1</v>
      </c>
    </row>
    <row r="6" spans="1:4" x14ac:dyDescent="0.25">
      <c r="A6" s="64" t="str">
        <f>$B$3&amp;"-"&amp;C6</f>
        <v>Conservador-FOFS</v>
      </c>
      <c r="B6" s="53" t="s">
        <v>16</v>
      </c>
      <c r="C6" s="53" t="s">
        <v>28</v>
      </c>
      <c r="D6" s="56">
        <v>0.1</v>
      </c>
    </row>
    <row r="7" spans="1:4" x14ac:dyDescent="0.25">
      <c r="A7" s="64" t="str">
        <f>$B$3&amp;"-"&amp;C7</f>
        <v>Conservador-DESENVOLVIMENTO</v>
      </c>
      <c r="B7" s="53" t="s">
        <v>16</v>
      </c>
      <c r="C7" s="53" t="s">
        <v>27</v>
      </c>
      <c r="D7" s="56">
        <v>0</v>
      </c>
    </row>
    <row r="8" spans="1:4" ht="15.75" thickBot="1" x14ac:dyDescent="0.3">
      <c r="A8" s="65" t="str">
        <f>$B$3&amp;"-"&amp;C8</f>
        <v>Conservador-HOTELARIA</v>
      </c>
      <c r="B8" s="57" t="s">
        <v>16</v>
      </c>
      <c r="C8" s="57" t="s">
        <v>29</v>
      </c>
      <c r="D8" s="58">
        <v>0</v>
      </c>
    </row>
    <row r="9" spans="1:4" ht="15.75" thickBot="1" x14ac:dyDescent="0.3">
      <c r="A9" s="66"/>
      <c r="B9" s="3"/>
      <c r="C9" s="3"/>
      <c r="D9" s="3"/>
    </row>
    <row r="10" spans="1:4" x14ac:dyDescent="0.25">
      <c r="A10" s="63" t="str">
        <f>B10&amp;"-"&amp;C10</f>
        <v>Moderado-PAPEL</v>
      </c>
      <c r="B10" s="67" t="s">
        <v>17</v>
      </c>
      <c r="C10" s="54" t="s">
        <v>24</v>
      </c>
      <c r="D10" s="59">
        <v>0.32</v>
      </c>
    </row>
    <row r="11" spans="1:4" x14ac:dyDescent="0.25">
      <c r="A11" s="64" t="str">
        <f t="shared" ref="A11:A15" si="0">B11&amp;"-"&amp;C11</f>
        <v>Moderado-TIJOLO</v>
      </c>
      <c r="B11" s="68" t="s">
        <v>17</v>
      </c>
      <c r="C11" s="53" t="s">
        <v>25</v>
      </c>
      <c r="D11" s="60">
        <v>0.35</v>
      </c>
    </row>
    <row r="12" spans="1:4" x14ac:dyDescent="0.25">
      <c r="A12" s="64" t="str">
        <f t="shared" si="0"/>
        <v>Moderado-HÍBRIDO</v>
      </c>
      <c r="B12" s="68" t="s">
        <v>17</v>
      </c>
      <c r="C12" s="53" t="s">
        <v>26</v>
      </c>
      <c r="D12" s="60">
        <v>0.08</v>
      </c>
    </row>
    <row r="13" spans="1:4" x14ac:dyDescent="0.25">
      <c r="A13" s="64" t="str">
        <f t="shared" si="0"/>
        <v>Moderado-FOFS</v>
      </c>
      <c r="B13" s="68" t="s">
        <v>17</v>
      </c>
      <c r="C13" s="53" t="s">
        <v>28</v>
      </c>
      <c r="D13" s="60">
        <v>0.05</v>
      </c>
    </row>
    <row r="14" spans="1:4" x14ac:dyDescent="0.25">
      <c r="A14" s="64" t="str">
        <f t="shared" si="0"/>
        <v>Moderado-DESENVOLVIMENTO</v>
      </c>
      <c r="B14" s="68" t="s">
        <v>17</v>
      </c>
      <c r="C14" s="53" t="s">
        <v>27</v>
      </c>
      <c r="D14" s="60">
        <v>0.1</v>
      </c>
    </row>
    <row r="15" spans="1:4" ht="15.75" thickBot="1" x14ac:dyDescent="0.3">
      <c r="A15" s="65" t="str">
        <f t="shared" si="0"/>
        <v>Moderado-HOTELARIA</v>
      </c>
      <c r="B15" s="69" t="s">
        <v>17</v>
      </c>
      <c r="C15" s="57" t="s">
        <v>29</v>
      </c>
      <c r="D15" s="61">
        <v>0.1</v>
      </c>
    </row>
    <row r="16" spans="1:4" ht="15.75" thickBot="1" x14ac:dyDescent="0.3">
      <c r="A16" s="66"/>
      <c r="B16" s="70"/>
      <c r="C16" s="3"/>
      <c r="D16" s="3"/>
    </row>
    <row r="17" spans="1:4" x14ac:dyDescent="0.25">
      <c r="A17" s="63" t="str">
        <f>B17&amp;"-"&amp;C17</f>
        <v>Agressivo-PAPEL</v>
      </c>
      <c r="B17" s="67" t="s">
        <v>18</v>
      </c>
      <c r="C17" s="54" t="s">
        <v>24</v>
      </c>
      <c r="D17" s="62">
        <v>0.5</v>
      </c>
    </row>
    <row r="18" spans="1:4" x14ac:dyDescent="0.25">
      <c r="A18" s="64" t="str">
        <f t="shared" ref="A18:A22" si="1">B18&amp;"-"&amp;C18</f>
        <v>Agressivo-TIJOLO</v>
      </c>
      <c r="B18" s="68" t="s">
        <v>18</v>
      </c>
      <c r="C18" s="53" t="s">
        <v>25</v>
      </c>
      <c r="D18" s="60">
        <v>0.1</v>
      </c>
    </row>
    <row r="19" spans="1:4" x14ac:dyDescent="0.25">
      <c r="A19" s="64" t="str">
        <f t="shared" si="1"/>
        <v>Agressivo-HÍBRIDO</v>
      </c>
      <c r="B19" s="68" t="s">
        <v>18</v>
      </c>
      <c r="C19" s="53" t="s">
        <v>26</v>
      </c>
      <c r="D19" s="60">
        <v>0.05</v>
      </c>
    </row>
    <row r="20" spans="1:4" x14ac:dyDescent="0.25">
      <c r="A20" s="64" t="str">
        <f t="shared" si="1"/>
        <v>Agressivo-FOFS</v>
      </c>
      <c r="B20" s="68" t="s">
        <v>18</v>
      </c>
      <c r="C20" s="53" t="s">
        <v>28</v>
      </c>
      <c r="D20" s="60">
        <v>0.05</v>
      </c>
    </row>
    <row r="21" spans="1:4" x14ac:dyDescent="0.25">
      <c r="A21" s="64" t="str">
        <f t="shared" si="1"/>
        <v>Agressivo-DESENVOLVIMENTO</v>
      </c>
      <c r="B21" s="68" t="s">
        <v>18</v>
      </c>
      <c r="C21" s="53" t="s">
        <v>27</v>
      </c>
      <c r="D21" s="60">
        <v>0.2</v>
      </c>
    </row>
    <row r="22" spans="1:4" ht="15.75" thickBot="1" x14ac:dyDescent="0.3">
      <c r="A22" s="65" t="str">
        <f t="shared" si="1"/>
        <v>Agressivo-HOTELARIA</v>
      </c>
      <c r="B22" s="69" t="s">
        <v>18</v>
      </c>
      <c r="C22" s="57" t="s">
        <v>29</v>
      </c>
      <c r="D22" s="61">
        <v>0.1</v>
      </c>
    </row>
    <row r="23" spans="1:4" x14ac:dyDescent="0.25">
      <c r="B23" s="3"/>
      <c r="C23" s="3"/>
      <c r="D23" s="3"/>
    </row>
    <row r="24" spans="1:4" x14ac:dyDescent="0.25">
      <c r="B24" s="3"/>
      <c r="C24" s="3"/>
      <c r="D24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Dozzo Invest</vt:lpstr>
      <vt:lpstr>Tabela de apoio</vt:lpstr>
      <vt:lpstr>aporte</vt:lpstr>
      <vt:lpstr>patrimonio</vt:lpstr>
      <vt:lpstr>qtd_anos</vt:lpstr>
      <vt:lpstr>rendimento_carteira</vt:lpstr>
      <vt:lpstr>salario</vt:lpstr>
      <vt:lpstr>sgt_investimento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Dozzo</dc:creator>
  <cp:lastModifiedBy>Samuel Dozzo</cp:lastModifiedBy>
  <dcterms:created xsi:type="dcterms:W3CDTF">2025-05-28T14:07:44Z</dcterms:created>
  <dcterms:modified xsi:type="dcterms:W3CDTF">2025-05-29T17:10:01Z</dcterms:modified>
</cp:coreProperties>
</file>