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e21ca1f43d440d/Documentos/"/>
    </mc:Choice>
  </mc:AlternateContent>
  <xr:revisionPtr revIDLastSave="295" documentId="8_{A08D43BA-3AD6-45EF-90B9-BE714947B6D5}" xr6:coauthVersionLast="47" xr6:coauthVersionMax="47" xr10:uidLastSave="{0B9AE59A-436F-4F07-ACA0-F6A814C86B51}"/>
  <bookViews>
    <workbookView xWindow="-108" yWindow="-108" windowWidth="23256" windowHeight="12456" activeTab="1" xr2:uid="{1095187B-2349-4AAB-B7DB-E0F99135EFAA}"/>
  </bookViews>
  <sheets>
    <sheet name="Início" sheetId="1" r:id="rId1"/>
    <sheet name="Cadastro" sheetId="2" r:id="rId2"/>
    <sheet name="Lançamento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7" i="3"/>
  <c r="E4" i="3"/>
  <c r="E5" i="3"/>
  <c r="E6" i="3"/>
  <c r="E5" i="2"/>
  <c r="F5" i="2" s="1"/>
  <c r="E6" i="2"/>
  <c r="F6" i="2" s="1"/>
  <c r="D8" i="3" l="1"/>
  <c r="C8" i="3"/>
  <c r="B8" i="3"/>
  <c r="E8" i="3" l="1"/>
</calcChain>
</file>

<file path=xl/sharedStrings.xml><?xml version="1.0" encoding="utf-8"?>
<sst xmlns="http://schemas.openxmlformats.org/spreadsheetml/2006/main" count="23" uniqueCount="15">
  <si>
    <t>Início!G1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</si>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</sst>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1" applyFill="1"/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14" fontId="0" fillId="0" borderId="0" xfId="0" applyNumberFormat="1"/>
    <xf numFmtId="14" fontId="0" fillId="2" borderId="0" xfId="0" applyNumberFormat="1" applyFill="1"/>
    <xf numFmtId="14" fontId="3" fillId="3" borderId="0" xfId="0" applyNumberFormat="1" applyFont="1" applyFill="1" applyAlignment="1">
      <alignment horizontal="center" vertical="center"/>
    </xf>
    <xf numFmtId="1" fontId="0" fillId="2" borderId="0" xfId="0" applyNumberFormat="1" applyFill="1"/>
    <xf numFmtId="1" fontId="3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3" fillId="3" borderId="0" xfId="0" applyNumberFormat="1" applyFont="1" applyFill="1" applyAlignment="1">
      <alignment horizontal="center" vertical="center" wrapText="1"/>
    </xf>
    <xf numFmtId="1" fontId="0" fillId="3" borderId="0" xfId="0" applyNumberFormat="1" applyFill="1"/>
    <xf numFmtId="1" fontId="4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/>
  </cellXfs>
  <cellStyles count="2">
    <cellStyle name="Hiperlink" xfId="1" builtinId="8"/>
    <cellStyle name="Normal" xfId="0" builtinId="0"/>
  </cellStyles>
  <dxfs count="18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color rgb="FFFF0000"/>
      </font>
    </dxf>
    <dxf>
      <font>
        <b val="0"/>
        <i val="0"/>
        <color rgb="FFFF0000"/>
      </font>
    </dxf>
    <dxf>
      <font>
        <b/>
        <i val="0"/>
        <color rgb="FFFFC000"/>
      </font>
      <fill>
        <patternFill>
          <bgColor theme="2" tint="-0.749961851863155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</dxf>
    <dxf>
      <numFmt numFmtId="1" formatCode="0"/>
    </dxf>
    <dxf>
      <numFmt numFmtId="1" formatCode="0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ysClr val="windowText" lastClr="000000"/>
                </a:solidFill>
              </a:rPr>
              <a:t>Composição</a:t>
            </a:r>
            <a:r>
              <a:rPr lang="pt-BR" sz="1800" b="1" baseline="0">
                <a:solidFill>
                  <a:sysClr val="windowText" lastClr="000000"/>
                </a:solidFill>
              </a:rPr>
              <a:t> de saldo atual de estoque</a:t>
            </a:r>
            <a:endParaRPr lang="pt-BR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24738193550748"/>
          <c:y val="0.19719271006617131"/>
          <c:w val="0.59505256459518863"/>
          <c:h val="0.72132662994590468"/>
        </c:manualLayout>
      </c:layout>
      <c:doughnutChart>
        <c:varyColors val="1"/>
        <c:ser>
          <c:idx val="1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98-4877-80A6-9779C75F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8-4877-80A6-9779C75F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98-4877-80A6-9779C75FCC97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013779527559056E-2"/>
                      <c:h val="6.4745552639253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B98-4877-80A6-9779C75FCC97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013779527559056E-2"/>
                      <c:h val="6.4745552639253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B98-4877-80A6-9779C75FCC97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013779527559056E-2"/>
                      <c:h val="6.4745552639253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B98-4877-80A6-9779C75FCC9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8-4877-80A6-9779C75FCC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38100</xdr:rowOff>
    </xdr:from>
    <xdr:to>
      <xdr:col>1</xdr:col>
      <xdr:colOff>266700</xdr:colOff>
      <xdr:row>1</xdr:row>
      <xdr:rowOff>7620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CF867C56-9DEA-74D5-B615-95AFBE783390}"/>
            </a:ext>
          </a:extLst>
        </xdr:cNvPr>
        <xdr:cNvSpPr/>
      </xdr:nvSpPr>
      <xdr:spPr>
        <a:xfrm>
          <a:off x="32766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624840</xdr:colOff>
      <xdr:row>0</xdr:row>
      <xdr:rowOff>38100</xdr:rowOff>
    </xdr:from>
    <xdr:to>
      <xdr:col>4</xdr:col>
      <xdr:colOff>114300</xdr:colOff>
      <xdr:row>1</xdr:row>
      <xdr:rowOff>7620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107157-7246-4979-80B0-73C9015615D4}"/>
            </a:ext>
          </a:extLst>
        </xdr:cNvPr>
        <xdr:cNvSpPr/>
      </xdr:nvSpPr>
      <xdr:spPr>
        <a:xfrm>
          <a:off x="342138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4</xdr:col>
      <xdr:colOff>472440</xdr:colOff>
      <xdr:row>0</xdr:row>
      <xdr:rowOff>38100</xdr:rowOff>
    </xdr:from>
    <xdr:to>
      <xdr:col>6</xdr:col>
      <xdr:colOff>1043940</xdr:colOff>
      <xdr:row>1</xdr:row>
      <xdr:rowOff>7620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26079E-3EB8-439A-8CD5-A10F1F30999A}"/>
            </a:ext>
          </a:extLst>
        </xdr:cNvPr>
        <xdr:cNvSpPr/>
      </xdr:nvSpPr>
      <xdr:spPr>
        <a:xfrm>
          <a:off x="651510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oneCellAnchor>
    <xdr:from>
      <xdr:col>0</xdr:col>
      <xdr:colOff>2644140</xdr:colOff>
      <xdr:row>3</xdr:row>
      <xdr:rowOff>129540</xdr:rowOff>
    </xdr:from>
    <xdr:ext cx="8511540" cy="171450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6DADCF9-E3A0-5A12-CEFE-E9B84C5F1364}"/>
            </a:ext>
          </a:extLst>
        </xdr:cNvPr>
        <xdr:cNvSpPr txBox="1"/>
      </xdr:nvSpPr>
      <xdr:spPr>
        <a:xfrm>
          <a:off x="2644140" y="998220"/>
          <a:ext cx="8511540" cy="171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4000" b="1" kern="120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Controle de Estoque </a:t>
          </a:r>
          <a:r>
            <a:rPr lang="pt-BR" sz="40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Simplificado</a:t>
          </a:r>
        </a:p>
      </xdr:txBody>
    </xdr:sp>
    <xdr:clientData/>
  </xdr:oneCellAnchor>
  <xdr:oneCellAnchor>
    <xdr:from>
      <xdr:col>2</xdr:col>
      <xdr:colOff>7620</xdr:colOff>
      <xdr:row>13</xdr:row>
      <xdr:rowOff>0</xdr:rowOff>
    </xdr:from>
    <xdr:ext cx="6027420" cy="1031693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396BB85-DEED-3B6D-C08C-0B2BC2D2FD8A}"/>
            </a:ext>
          </a:extLst>
        </xdr:cNvPr>
        <xdr:cNvSpPr txBox="1"/>
      </xdr:nvSpPr>
      <xdr:spPr>
        <a:xfrm>
          <a:off x="3886200" y="2697480"/>
          <a:ext cx="6027420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kern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Orientações</a:t>
          </a:r>
        </a:p>
        <a:p>
          <a:endParaRPr lang="pt-BR" sz="1200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pt-BR" sz="1200" b="0" i="0" u="none" strike="noStrike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1. Cadastrar o produto na aba "Cadastro".</a:t>
          </a:r>
        </a:p>
        <a:p>
          <a:r>
            <a:rPr lang="pt-BR" sz="1200" b="0" i="0" u="none" strike="noStrike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 Registrar as entradas e saídas na aba "Lançamentos".</a:t>
          </a:r>
        </a:p>
        <a:p>
          <a:r>
            <a:rPr lang="pt-BR" sz="1200" b="0" i="0" u="none" strike="noStrike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3. Relatórios e consultas usar os filtros nas abas "Cadastro" e "Lançamentos".</a:t>
          </a:r>
          <a:endParaRPr lang="pt-BR" sz="1200" kern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38100</xdr:rowOff>
    </xdr:from>
    <xdr:to>
      <xdr:col>1</xdr:col>
      <xdr:colOff>266700</xdr:colOff>
      <xdr:row>1</xdr:row>
      <xdr:rowOff>7620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EBD3F-0A28-4EA7-8370-1EA78EC371B8}"/>
            </a:ext>
          </a:extLst>
        </xdr:cNvPr>
        <xdr:cNvSpPr/>
      </xdr:nvSpPr>
      <xdr:spPr>
        <a:xfrm>
          <a:off x="32766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624840</xdr:colOff>
      <xdr:row>0</xdr:row>
      <xdr:rowOff>38100</xdr:rowOff>
    </xdr:from>
    <xdr:to>
      <xdr:col>4</xdr:col>
      <xdr:colOff>114300</xdr:colOff>
      <xdr:row>1</xdr:row>
      <xdr:rowOff>7620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3F6A0799-D2F8-4650-979A-161FD0DAB393}"/>
            </a:ext>
          </a:extLst>
        </xdr:cNvPr>
        <xdr:cNvSpPr/>
      </xdr:nvSpPr>
      <xdr:spPr>
        <a:xfrm>
          <a:off x="342138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4</xdr:col>
      <xdr:colOff>472440</xdr:colOff>
      <xdr:row>0</xdr:row>
      <xdr:rowOff>38100</xdr:rowOff>
    </xdr:from>
    <xdr:to>
      <xdr:col>6</xdr:col>
      <xdr:colOff>1043940</xdr:colOff>
      <xdr:row>1</xdr:row>
      <xdr:rowOff>7620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14847A-FE5C-4380-811B-54517FE84B05}"/>
            </a:ext>
          </a:extLst>
        </xdr:cNvPr>
        <xdr:cNvSpPr/>
      </xdr:nvSpPr>
      <xdr:spPr>
        <a:xfrm>
          <a:off x="651510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  <xdr:twoCellAnchor editAs="absolute">
    <xdr:from>
      <xdr:col>6</xdr:col>
      <xdr:colOff>148590</xdr:colOff>
      <xdr:row>1</xdr:row>
      <xdr:rowOff>133350</xdr:rowOff>
    </xdr:from>
    <xdr:to>
      <xdr:col>6</xdr:col>
      <xdr:colOff>5067300</xdr:colOff>
      <xdr:row>22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D646CD-F470-BB9B-06FE-A43FFC18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0</xdr:row>
      <xdr:rowOff>38100</xdr:rowOff>
    </xdr:from>
    <xdr:to>
      <xdr:col>1</xdr:col>
      <xdr:colOff>266700</xdr:colOff>
      <xdr:row>1</xdr:row>
      <xdr:rowOff>7620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06C704-D557-40A1-93B0-B46F596050FF}"/>
            </a:ext>
          </a:extLst>
        </xdr:cNvPr>
        <xdr:cNvSpPr/>
      </xdr:nvSpPr>
      <xdr:spPr>
        <a:xfrm>
          <a:off x="32766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624840</xdr:colOff>
      <xdr:row>0</xdr:row>
      <xdr:rowOff>38100</xdr:rowOff>
    </xdr:from>
    <xdr:to>
      <xdr:col>4</xdr:col>
      <xdr:colOff>114300</xdr:colOff>
      <xdr:row>1</xdr:row>
      <xdr:rowOff>7620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4D9649-EEAD-40E3-9122-65554B740C78}"/>
            </a:ext>
          </a:extLst>
        </xdr:cNvPr>
        <xdr:cNvSpPr/>
      </xdr:nvSpPr>
      <xdr:spPr>
        <a:xfrm>
          <a:off x="342138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4</xdr:col>
      <xdr:colOff>472440</xdr:colOff>
      <xdr:row>0</xdr:row>
      <xdr:rowOff>38100</xdr:rowOff>
    </xdr:from>
    <xdr:to>
      <xdr:col>6</xdr:col>
      <xdr:colOff>1043940</xdr:colOff>
      <xdr:row>1</xdr:row>
      <xdr:rowOff>7620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81151D89-50DB-4BA9-952F-667747FEF124}"/>
            </a:ext>
          </a:extLst>
        </xdr:cNvPr>
        <xdr:cNvSpPr/>
      </xdr:nvSpPr>
      <xdr:spPr>
        <a:xfrm>
          <a:off x="6515100" y="38100"/>
          <a:ext cx="2735580" cy="47244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kern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CC5F96-00BA-4C34-B398-69CEA7E6D46D}" name="TbCadastro" displayName="TbCadastro" ref="A3:F6" totalsRowShown="0" headerRowDxfId="13">
  <autoFilter ref="A3:F6" xr:uid="{C8CC5F96-00BA-4C34-B398-69CEA7E6D46D}"/>
  <tableColumns count="6">
    <tableColumn id="1" xr3:uid="{B8E5E180-70DE-4AD3-A09D-11A2732D7BA9}" name="PRODUTO"/>
    <tableColumn id="2" xr3:uid="{E55849D5-313A-4851-9116-1E0C37B19CFA}" name="MEDIDA"/>
    <tableColumn id="3" xr3:uid="{6197A11F-CA9C-47C6-9BD0-5192D6066940}" name="ESTOQUE_x000a_MÍNIMO" dataDxfId="12"/>
    <tableColumn id="4" xr3:uid="{F4FE9179-F2E8-4393-8918-853B53940984}" name="ESTOQUE_x000a_MÁXIMO" dataDxfId="11"/>
    <tableColumn id="5" xr3:uid="{5C752C7D-3594-4CF9-806B-62058ECA251B}" name="SALDO" dataDxfId="10">
      <calculatedColumnFormula>SUMIF(TbLançamento[PRODUTO],TbCadastro[[#This Row],[PRODUTO]],TbLançamento[ENTRADA])-SUMIF(TbLançamento[PRODUTO],TbCadastro[[#This Row],[PRODUTO]],TbLançamento[SAÍDA])</calculatedColumnFormula>
    </tableColumn>
    <tableColumn id="6" xr3:uid="{51490592-EF05-4F00-924A-C1838B2B8C04}" name="AVISOS" dataDxfId="8">
      <calculatedColumnFormula>IF(TbCadastro[[#This Row],[SALDO]]&lt;=TbCadastro[[#This Row],[ESTOQUE
MÍNIMO]],"Solicitar nova compra!","Priorizar venda!")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6E1727-35E8-4410-B5E1-681AAAE91FCD}" name="TbLançamento" displayName="TbLançamento" ref="A3:E8" totalsRowCount="1" headerRowDxfId="17">
  <autoFilter ref="A3:E7" xr:uid="{246E1727-35E8-4410-B5E1-681AAAE91FCD}"/>
  <tableColumns count="5">
    <tableColumn id="1" xr3:uid="{FDB660F0-40F3-4297-A3A4-D4D1089F0E37}" name="PRODUTO" totalsRowLabel="Total"/>
    <tableColumn id="2" xr3:uid="{10DA875C-F8EC-48DE-8934-4D7F4AB49406}" name="DATA" totalsRowFunction="count" dataDxfId="16"/>
    <tableColumn id="3" xr3:uid="{BFB7EF4A-DDFD-4A31-985E-85BB7EA309AD}" name="ENTRADA" totalsRowFunction="sum" dataDxfId="15" totalsRowDxfId="2"/>
    <tableColumn id="4" xr3:uid="{83283569-CF12-48FA-818E-BA1A5130E88F}" name="SAÍDA" totalsRowFunction="sum" dataDxfId="14" totalsRowDxfId="1"/>
    <tableColumn id="5" xr3:uid="{6D048F66-04E0-4AEC-A316-A0FBBDF384FC}" name="SALDO" totalsRowFunction="count" dataDxfId="9" totalsRowDxfId="0">
      <calculatedColumnFormula>SUMIFS(TbLançamento[ENTRADA],TbLançamento[PRODUTO],TbLançamento[[#This Row],[PRODUTO]],TbLançamento[DATA],"&lt;="&amp;TbLançamento[[#This Row],[DATA]])-SUMIFS(TbLançamento[SAÍDA],TbLançamento[PRODUTO],TbLançamento[[#This Row],[PRODUTO]],TbLançamento[DATA],"&lt;="&amp;TbLançamento[[#This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E196-93F7-4829-9555-DD3EE797E27B}">
  <dimension ref="A1:A31"/>
  <sheetViews>
    <sheetView showGridLines="0" workbookViewId="0">
      <selection activeCell="G1" sqref="G1"/>
    </sheetView>
  </sheetViews>
  <sheetFormatPr defaultColWidth="0" defaultRowHeight="14.4" x14ac:dyDescent="0.3"/>
  <cols>
    <col min="1" max="1" width="40.77734375" customWidth="1"/>
    <col min="2" max="6" width="15.77734375" customWidth="1"/>
    <col min="7" max="7" width="76.88671875" customWidth="1"/>
    <col min="8" max="16384" width="8.88671875" hidden="1"/>
  </cols>
  <sheetData>
    <row r="1" s="1" customFormat="1" ht="40.049999999999997" customHeight="1" x14ac:dyDescent="0.3"/>
    <row r="2" customFormat="1" x14ac:dyDescent="0.3"/>
    <row r="3" customFormat="1" x14ac:dyDescent="0.3"/>
    <row r="4" customFormat="1" x14ac:dyDescent="0.3"/>
    <row r="5" customFormat="1" x14ac:dyDescent="0.3"/>
    <row r="6" customFormat="1" x14ac:dyDescent="0.3"/>
    <row r="7" customFormat="1" x14ac:dyDescent="0.3"/>
    <row r="8" customFormat="1" x14ac:dyDescent="0.3"/>
    <row r="9" customFormat="1" x14ac:dyDescent="0.3"/>
    <row r="10" customFormat="1" x14ac:dyDescent="0.3"/>
    <row r="11" customFormat="1" x14ac:dyDescent="0.3"/>
    <row r="12" customFormat="1" x14ac:dyDescent="0.3"/>
    <row r="13" customFormat="1" x14ac:dyDescent="0.3"/>
    <row r="14" customFormat="1" x14ac:dyDescent="0.3"/>
    <row r="15" customFormat="1" x14ac:dyDescent="0.3"/>
    <row r="16" customFormat="1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AE2C-9B7E-4169-B708-3FE87B551277}">
  <dimension ref="A1:F6"/>
  <sheetViews>
    <sheetView showGridLines="0" tabSelected="1" workbookViewId="0">
      <selection activeCell="G1" sqref="G1"/>
    </sheetView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0" customWidth="1"/>
    <col min="6" max="6" width="19.109375" style="10" bestFit="1" customWidth="1"/>
    <col min="7" max="7" width="76.88671875" customWidth="1"/>
    <col min="8" max="16384" width="8.88671875" hidden="1"/>
  </cols>
  <sheetData>
    <row r="1" spans="1:6" s="1" customFormat="1" ht="40.049999999999997" customHeight="1" x14ac:dyDescent="0.3">
      <c r="C1" s="8"/>
      <c r="D1" s="8"/>
      <c r="E1" s="8"/>
      <c r="F1" s="8"/>
    </row>
    <row r="3" spans="1:6" ht="28.8" x14ac:dyDescent="0.3">
      <c r="A3" s="4" t="s">
        <v>1</v>
      </c>
      <c r="B3" s="4" t="s">
        <v>2</v>
      </c>
      <c r="C3" s="11" t="s">
        <v>3</v>
      </c>
      <c r="D3" s="11" t="s">
        <v>4</v>
      </c>
      <c r="E3" s="9" t="s">
        <v>5</v>
      </c>
      <c r="F3" s="9" t="s">
        <v>6</v>
      </c>
    </row>
    <row r="4" spans="1:6" x14ac:dyDescent="0.3">
      <c r="A4" t="s">
        <v>7</v>
      </c>
      <c r="B4" t="s">
        <v>8</v>
      </c>
      <c r="C4" s="10">
        <v>15</v>
      </c>
      <c r="D4" s="10">
        <v>100</v>
      </c>
      <c r="E4" s="12">
        <f>SUMIF(TbLançamento[PRODUTO],TbCadastro[[#This Row],[PRODUTO]],TbLançamento[ENTRADA])-SUMIF(TbLançamento[PRODUTO],TbCadastro[[#This Row],[PRODUTO]],TbLançamento[SAÍDA])</f>
        <v>15</v>
      </c>
      <c r="F4" s="15" t="str">
        <f>IF(TbCadastro[[#This Row],[SALDO]]&lt;=TbCadastro[[#This Row],[ESTOQUE
MÍNIMO]],"Solicitar nova compra!","Priorizar venda!")</f>
        <v>Solicitar nova compra!</v>
      </c>
    </row>
    <row r="5" spans="1:6" x14ac:dyDescent="0.3">
      <c r="A5" t="s">
        <v>9</v>
      </c>
      <c r="B5" t="s">
        <v>8</v>
      </c>
      <c r="C5" s="10">
        <v>15</v>
      </c>
      <c r="D5" s="10">
        <v>100</v>
      </c>
      <c r="E5" s="12">
        <f>SUMIF(TbLançamento[PRODUTO],TbCadastro[[#This Row],[PRODUTO]],TbLançamento[ENTRADA])-SUMIF(TbLançamento[PRODUTO],TbCadastro[[#This Row],[PRODUTO]],TbLançamento[SAÍDA])</f>
        <v>30</v>
      </c>
      <c r="F5" s="12" t="str">
        <f>IF(TbCadastro[[#This Row],[SALDO]]&lt;=TbCadastro[[#This Row],[ESTOQUE
MÍNIMO]],"Solicitar nova compra!","Priorizar venda!")</f>
        <v>Priorizar venda!</v>
      </c>
    </row>
    <row r="6" spans="1:6" x14ac:dyDescent="0.3">
      <c r="A6" t="s">
        <v>14</v>
      </c>
      <c r="B6" t="s">
        <v>8</v>
      </c>
      <c r="C6" s="10">
        <v>15</v>
      </c>
      <c r="D6" s="10">
        <v>100</v>
      </c>
      <c r="E6" s="12">
        <f>SUMIF(TbLançamento[PRODUTO],TbCadastro[[#This Row],[PRODUTO]],TbLançamento[ENTRADA])-SUMIF(TbLançamento[PRODUTO],TbCadastro[[#This Row],[PRODUTO]],TbLançamento[SAÍDA])</f>
        <v>10</v>
      </c>
      <c r="F6" s="12" t="str">
        <f>IF(TbCadastro[[#This Row],[SALDO]]&lt;=TbCadastro[[#This Row],[ESTOQUE
MÍNIMO]],"Solicitar nova compra!","Priorizar venda!")</f>
        <v>Solicitar nova compra!</v>
      </c>
    </row>
  </sheetData>
  <conditionalFormatting sqref="F4:F6">
    <cfRule type="cellIs" dxfId="6" priority="2" operator="equal">
      <formula>"Solicitar nova compra!"</formula>
    </cfRule>
    <cfRule type="cellIs" dxfId="5" priority="1" operator="equal">
      <formula>"Priorizar venda!"</formula>
    </cfRule>
  </conditionalFormatting>
  <dataValidations count="1">
    <dataValidation type="list" allowBlank="1" showInputMessage="1" showErrorMessage="1" sqref="A4:A6" xr:uid="{04A55967-675A-423C-866C-649E9CC0D11B}">
      <formula1>ColunaProdutos</formula1>
    </dataValidation>
  </dataValidations>
  <pageMargins left="0.511811024" right="0.511811024" top="0.78740157499999996" bottom="0.78740157499999996" header="0.31496062000000002" footer="0.31496062000000002"/>
  <ignoredErrors>
    <ignoredError sqref="C5:D5" listDataValidatio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835F-9C40-4558-A714-62A1FEFDE699}">
  <dimension ref="A1:G8"/>
  <sheetViews>
    <sheetView showGridLines="0" workbookViewId="0">
      <selection activeCell="G8" sqref="G8"/>
    </sheetView>
  </sheetViews>
  <sheetFormatPr defaultColWidth="0" defaultRowHeight="14.4" x14ac:dyDescent="0.3"/>
  <cols>
    <col min="1" max="1" width="40.77734375" customWidth="1"/>
    <col min="2" max="2" width="15.77734375" style="5" customWidth="1"/>
    <col min="3" max="5" width="15.77734375" style="10" customWidth="1"/>
    <col min="6" max="6" width="15.77734375" customWidth="1"/>
    <col min="7" max="7" width="76.88671875" customWidth="1"/>
    <col min="8" max="16384" width="8.88671875" hidden="1"/>
  </cols>
  <sheetData>
    <row r="1" spans="1:7" s="1" customFormat="1" ht="40.049999999999997" customHeight="1" x14ac:dyDescent="0.3">
      <c r="B1" s="6"/>
      <c r="C1" s="8"/>
      <c r="D1" s="8"/>
      <c r="E1" s="8"/>
      <c r="G1" s="2" t="s">
        <v>0</v>
      </c>
    </row>
    <row r="3" spans="1:7" x14ac:dyDescent="0.3">
      <c r="A3" s="4" t="s">
        <v>1</v>
      </c>
      <c r="B3" s="7" t="s">
        <v>10</v>
      </c>
      <c r="C3" s="13" t="s">
        <v>11</v>
      </c>
      <c r="D3" s="14" t="s">
        <v>12</v>
      </c>
      <c r="E3" s="9" t="s">
        <v>5</v>
      </c>
    </row>
    <row r="4" spans="1:7" x14ac:dyDescent="0.3">
      <c r="A4" t="s">
        <v>7</v>
      </c>
      <c r="B4" s="5">
        <v>45597</v>
      </c>
      <c r="C4" s="10">
        <v>50</v>
      </c>
      <c r="D4" s="10">
        <v>20</v>
      </c>
      <c r="E4" s="12">
        <f>SUMIFS(TbLançamento[ENTRADA],TbLançamento[PRODUTO],TbLançamento[[#This Row],[PRODUTO]],TbLançamento[DATA],"&lt;="&amp;TbLançamento[[#This Row],[DATA]])-SUMIFS(TbLançamento[SAÍDA],TbLançamento[PRODUTO],TbLançamento[[#This Row],[PRODUTO]],TbLançamento[DATA],"&lt;="&amp;TbLançamento[[#This Row],[DATA]])</f>
        <v>30</v>
      </c>
    </row>
    <row r="5" spans="1:7" x14ac:dyDescent="0.3">
      <c r="A5" t="s">
        <v>9</v>
      </c>
      <c r="B5" s="5">
        <v>45597</v>
      </c>
      <c r="C5" s="10">
        <v>50</v>
      </c>
      <c r="D5" s="10">
        <v>20</v>
      </c>
      <c r="E5" s="12">
        <f>SUMIFS(TbLançamento[ENTRADA],TbLançamento[PRODUTO],TbLançamento[[#This Row],[PRODUTO]],TbLançamento[DATA],"&lt;="&amp;TbLançamento[[#This Row],[DATA]])-SUMIFS(TbLançamento[SAÍDA],TbLançamento[PRODUTO],TbLançamento[[#This Row],[PRODUTO]],TbLançamento[DATA],"&lt;="&amp;TbLançamento[[#This Row],[DATA]])</f>
        <v>30</v>
      </c>
    </row>
    <row r="6" spans="1:7" x14ac:dyDescent="0.3">
      <c r="A6" t="s">
        <v>14</v>
      </c>
      <c r="B6" s="5">
        <v>45597</v>
      </c>
      <c r="C6" s="10">
        <v>50</v>
      </c>
      <c r="D6" s="10">
        <v>40</v>
      </c>
      <c r="E6" s="12">
        <f>SUMIFS(TbLançamento[ENTRADA],TbLançamento[PRODUTO],TbLançamento[[#This Row],[PRODUTO]],TbLançamento[DATA],"&lt;="&amp;TbLançamento[[#This Row],[DATA]])-SUMIFS(TbLançamento[SAÍDA],TbLançamento[PRODUTO],TbLançamento[[#This Row],[PRODUTO]],TbLançamento[DATA],"&lt;="&amp;TbLançamento[[#This Row],[DATA]])</f>
        <v>10</v>
      </c>
    </row>
    <row r="7" spans="1:7" x14ac:dyDescent="0.3">
      <c r="A7" t="s">
        <v>7</v>
      </c>
      <c r="B7" s="5">
        <v>45598</v>
      </c>
      <c r="C7" s="10">
        <v>15</v>
      </c>
      <c r="D7" s="10">
        <v>30</v>
      </c>
      <c r="E7" s="12">
        <f>SUMIFS(TbLançamento[ENTRADA],TbLançamento[PRODUTO],TbLançamento[[#This Row],[PRODUTO]],TbLançamento[DATA],"&lt;="&amp;TbLançamento[[#This Row],[DATA]])-SUMIFS(TbLançamento[SAÍDA],TbLançamento[PRODUTO],TbLançamento[[#This Row],[PRODUTO]],TbLançamento[DATA],"&lt;="&amp;TbLançamento[[#This Row],[DATA]])</f>
        <v>15</v>
      </c>
    </row>
    <row r="8" spans="1:7" x14ac:dyDescent="0.3">
      <c r="A8" t="s">
        <v>13</v>
      </c>
      <c r="B8">
        <f>SUBTOTAL(103,TbLançamento[DATA])</f>
        <v>4</v>
      </c>
      <c r="C8" s="10">
        <f>SUBTOTAL(109,TbLançamento[ENTRADA])</f>
        <v>165</v>
      </c>
      <c r="D8" s="10">
        <f>SUBTOTAL(109,TbLançamento[SAÍDA])</f>
        <v>110</v>
      </c>
      <c r="E8" s="3">
        <f>SUBTOTAL(103,TbLançamento[SALDO])</f>
        <v>4</v>
      </c>
    </row>
  </sheetData>
  <dataConsolidate/>
  <conditionalFormatting sqref="E4:E7">
    <cfRule type="cellIs" dxfId="3" priority="1" operator="lessThan">
      <formula>0</formula>
    </cfRule>
  </conditionalFormatting>
  <dataValidations count="2">
    <dataValidation type="list" allowBlank="1" showInputMessage="1" showErrorMessage="1" sqref="A8" xr:uid="{DAD22E44-4F90-424A-B7AF-D9D83670478E}">
      <formula1>ColunaProdutos1</formula1>
    </dataValidation>
    <dataValidation type="list" allowBlank="1" showInputMessage="1" showErrorMessage="1" sqref="A4:A7" xr:uid="{F06298CE-5FFB-4BAE-8527-EA267A798865}">
      <formula1>ColunaProdutos</formula1>
    </dataValidation>
  </dataValidations>
  <hyperlinks>
    <hyperlink ref="G1" location="Início!G1" display="Início!G1" xr:uid="{FE46C6D4-C219-40DD-A1F3-FDC9D0F8CB1A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Leander Vieira</dc:creator>
  <cp:lastModifiedBy>Samuel Leander Vieira</cp:lastModifiedBy>
  <dcterms:created xsi:type="dcterms:W3CDTF">2024-12-08T20:24:48Z</dcterms:created>
  <dcterms:modified xsi:type="dcterms:W3CDTF">2024-12-08T23:05:28Z</dcterms:modified>
</cp:coreProperties>
</file>