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vuehor\Downloads\"/>
    </mc:Choice>
  </mc:AlternateContent>
  <xr:revisionPtr revIDLastSave="0" documentId="13_ncr:1_{CB2E0083-76E1-4D6D-ACA3-163C8F8E74A2}" xr6:coauthVersionLast="47" xr6:coauthVersionMax="47" xr10:uidLastSave="{00000000-0000-0000-0000-000000000000}"/>
  <bookViews>
    <workbookView xWindow="-120" yWindow="-120" windowWidth="20730" windowHeight="11160" xr2:uid="{47981922-77C5-4EC3-A76E-98D6CE997DC2}"/>
  </bookViews>
  <sheets>
    <sheet name="IF|IFS|LEN|Sum|SumIF|SumIFS" sheetId="8" r:id="rId1"/>
    <sheet name="LeftRight" sheetId="4" r:id="rId2"/>
    <sheet name="DateToText|TRIM|Concatenate" sheetId="3" r:id="rId3"/>
    <sheet name="Substitute" sheetId="7" r:id="rId4"/>
    <sheet name="Days-NetworkDays" sheetId="13" r:id="rId5"/>
    <sheet name="XLOOKUP" sheetId="14" r:id="rId6"/>
    <sheet name="XLOOKUP HORRIZOTAL" sheetId="15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15" l="1"/>
  <c r="B4" i="15"/>
  <c r="B2" i="15"/>
  <c r="G5" i="14"/>
  <c r="G6" i="14"/>
  <c r="G7" i="14"/>
  <c r="G8" i="14"/>
  <c r="G9" i="14"/>
  <c r="G10" i="14"/>
  <c r="G11" i="14"/>
  <c r="G12" i="14"/>
  <c r="G4" i="14"/>
  <c r="E5" i="14" a="1"/>
  <c r="E5" i="14" s="1"/>
  <c r="E6" i="14" a="1"/>
  <c r="E6" i="14" s="1"/>
  <c r="E7" i="14" a="1"/>
  <c r="E7" i="14" s="1"/>
  <c r="E8" i="14" a="1"/>
  <c r="E8" i="14" s="1"/>
  <c r="E9" i="14" a="1"/>
  <c r="E9" i="14" s="1"/>
  <c r="E10" i="14" a="1"/>
  <c r="E10" i="14" s="1"/>
  <c r="E11" i="14" a="1"/>
  <c r="E11" i="14" s="1"/>
  <c r="E12" i="14" a="1"/>
  <c r="E12" i="14" s="1"/>
  <c r="E4" i="14" a="1"/>
  <c r="E4" i="14" s="1"/>
  <c r="D5" i="14" a="1"/>
  <c r="D5" i="14" s="1"/>
  <c r="D6" i="14" a="1"/>
  <c r="D6" i="14" s="1"/>
  <c r="D7" i="14" a="1"/>
  <c r="D7" i="14" s="1"/>
  <c r="D8" i="14" a="1"/>
  <c r="D8" i="14" s="1"/>
  <c r="D9" i="14" a="1"/>
  <c r="D9" i="14" s="1"/>
  <c r="D10" i="14" a="1"/>
  <c r="D10" i="14" s="1"/>
  <c r="D11" i="14" a="1"/>
  <c r="D11" i="14" s="1"/>
  <c r="D12" i="14" a="1"/>
  <c r="D12" i="14" s="1"/>
  <c r="D4" i="14" a="1"/>
  <c r="D4" i="14" s="1"/>
  <c r="C5" i="14"/>
  <c r="C6" i="14"/>
  <c r="C7" i="14"/>
  <c r="C8" i="14"/>
  <c r="C9" i="14"/>
  <c r="C10" i="14"/>
  <c r="C11" i="14"/>
  <c r="C12" i="14"/>
  <c r="C4" i="14"/>
  <c r="K3" i="13"/>
  <c r="K4" i="13"/>
  <c r="K5" i="13"/>
  <c r="K6" i="13"/>
  <c r="K7" i="13"/>
  <c r="K8" i="13"/>
  <c r="K9" i="13"/>
  <c r="K10" i="13"/>
  <c r="K2" i="13"/>
  <c r="J3" i="13"/>
  <c r="J4" i="13"/>
  <c r="J5" i="13"/>
  <c r="J6" i="13"/>
  <c r="J7" i="13"/>
  <c r="J8" i="13"/>
  <c r="J9" i="13"/>
  <c r="J10" i="13"/>
  <c r="J2" i="13"/>
  <c r="H19" i="8"/>
  <c r="H18" i="8"/>
  <c r="H17" i="8"/>
  <c r="H16" i="8"/>
  <c r="H15" i="8"/>
  <c r="H14" i="8"/>
  <c r="I13" i="8"/>
  <c r="I12" i="8"/>
  <c r="H13" i="8"/>
  <c r="H12" i="8"/>
  <c r="L2" i="7" a="1"/>
  <c r="L2" i="7" s="1"/>
  <c r="K2" i="7" a="1"/>
  <c r="K2" i="7" s="1"/>
  <c r="J2" i="7" a="1"/>
  <c r="J2" i="7" s="1"/>
  <c r="N3" i="3"/>
  <c r="N4" i="3"/>
  <c r="N5" i="3"/>
  <c r="N6" i="3"/>
  <c r="N7" i="3"/>
  <c r="N8" i="3"/>
  <c r="N9" i="3"/>
  <c r="N10" i="3"/>
  <c r="N2" i="3"/>
  <c r="M3" i="3"/>
  <c r="M4" i="3"/>
  <c r="M5" i="3"/>
  <c r="M6" i="3"/>
  <c r="M7" i="3"/>
  <c r="M8" i="3"/>
  <c r="M9" i="3"/>
  <c r="M10" i="3"/>
  <c r="M2" i="3"/>
  <c r="L2" i="3" a="1"/>
  <c r="L2" i="3" s="1"/>
  <c r="J2" i="3" a="1"/>
  <c r="J2" i="3" s="1"/>
  <c r="L2" i="4" a="1"/>
  <c r="L2" i="4" s="1"/>
  <c r="K2" i="4" a="1"/>
  <c r="K2" i="4" s="1"/>
  <c r="J2" i="4" a="1"/>
  <c r="J2" i="4" s="1"/>
  <c r="M2" i="8" a="1"/>
  <c r="M2" i="8" s="1"/>
  <c r="L2" i="8" a="1"/>
  <c r="L2" i="8" s="1"/>
  <c r="K2" i="8" a="1"/>
  <c r="K2" i="8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<sst xmlns="http://schemas.openxmlformats.org/spreadsheetml/2006/main" count="350" uniqueCount="131">
  <si>
    <t>FirstName</t>
  </si>
  <si>
    <t>LastName</t>
  </si>
  <si>
    <t>Jim</t>
  </si>
  <si>
    <t>Halpert</t>
  </si>
  <si>
    <t>Pam</t>
  </si>
  <si>
    <t>Beasley</t>
  </si>
  <si>
    <t>Dwight</t>
  </si>
  <si>
    <t>Schrute</t>
  </si>
  <si>
    <t>Michael</t>
  </si>
  <si>
    <t>Scott</t>
  </si>
  <si>
    <t>Kevin</t>
  </si>
  <si>
    <t>Malone</t>
  </si>
  <si>
    <t>Martin</t>
  </si>
  <si>
    <t>Angela</t>
  </si>
  <si>
    <t>Toby</t>
  </si>
  <si>
    <t>Flenderson</t>
  </si>
  <si>
    <t>Stanley</t>
  </si>
  <si>
    <t>Hudson</t>
  </si>
  <si>
    <t>EmployeeID</t>
  </si>
  <si>
    <t>JobTitle</t>
  </si>
  <si>
    <t>Salary</t>
  </si>
  <si>
    <t>Age</t>
  </si>
  <si>
    <t>Gender</t>
  </si>
  <si>
    <t>Salesman</t>
  </si>
  <si>
    <t>Male</t>
  </si>
  <si>
    <t>Receptionist</t>
  </si>
  <si>
    <t>Female</t>
  </si>
  <si>
    <t>Accountant</t>
  </si>
  <si>
    <t>HR</t>
  </si>
  <si>
    <t>Regional Manager</t>
  </si>
  <si>
    <t>Supplier Relations</t>
  </si>
  <si>
    <t>Meredith</t>
  </si>
  <si>
    <t>Palmer</t>
  </si>
  <si>
    <t>StartDate</t>
  </si>
  <si>
    <t>EndDate</t>
  </si>
  <si>
    <t>Email</t>
  </si>
  <si>
    <t>11/2/2001</t>
  </si>
  <si>
    <t>10/3/1999</t>
  </si>
  <si>
    <t>7/4/2000</t>
  </si>
  <si>
    <t>1/5/2000</t>
  </si>
  <si>
    <t>5/6/2001</t>
  </si>
  <si>
    <t>11/8/2003</t>
  </si>
  <si>
    <t>6/9/2002</t>
  </si>
  <si>
    <t>8/10/2003</t>
  </si>
  <si>
    <t>9/6/2015</t>
  </si>
  <si>
    <t>10/10/2015</t>
  </si>
  <si>
    <t>9/8/2017</t>
  </si>
  <si>
    <t>12/3/2015</t>
  </si>
  <si>
    <t>8/30/2017</t>
  </si>
  <si>
    <t>9/11/2013</t>
  </si>
  <si>
    <t>4/22/2015</t>
  </si>
  <si>
    <t xml:space="preserve">Malone </t>
  </si>
  <si>
    <t xml:space="preserve">  Hudson</t>
  </si>
  <si>
    <t xml:space="preserve">   Scott</t>
  </si>
  <si>
    <t xml:space="preserve">Flenderson    </t>
  </si>
  <si>
    <t xml:space="preserve"> Schrute</t>
  </si>
  <si>
    <t>TEXT(H2,"dd/mm/yyyy")</t>
  </si>
  <si>
    <t>with 1 instance</t>
  </si>
  <si>
    <t>with 2 instances</t>
  </si>
  <si>
    <t>with NO instances</t>
  </si>
  <si>
    <t>Max</t>
  </si>
  <si>
    <t>Min</t>
  </si>
  <si>
    <t>IF</t>
  </si>
  <si>
    <t>IFS</t>
  </si>
  <si>
    <t>DAYS</t>
  </si>
  <si>
    <t>NETWORKDAYS</t>
  </si>
  <si>
    <t>LEN Can be used to see difference between 100s and thousands. Can find bad Social Security numbers if they're 10 digits instead of 9</t>
  </si>
  <si>
    <t>Right (EmployeeID)</t>
  </si>
  <si>
    <t>Left (Firstname)</t>
  </si>
  <si>
    <t>Right(EndDate)</t>
  </si>
  <si>
    <t>06/09/2015</t>
  </si>
  <si>
    <t>08/09/2017</t>
  </si>
  <si>
    <t>03/12/2015</t>
  </si>
  <si>
    <t>30/08/2017</t>
  </si>
  <si>
    <t>11/09/2013</t>
  </si>
  <si>
    <t>04/10/2013</t>
  </si>
  <si>
    <t>22/04/2015</t>
  </si>
  <si>
    <t>14/09/2011</t>
  </si>
  <si>
    <t>TRIM(Name)</t>
  </si>
  <si>
    <t>TRIM  It just removes unwanted spaces on both sides</t>
  </si>
  <si>
    <t>Concatenate (C,D)</t>
  </si>
  <si>
    <t>Creating EmailAddress</t>
  </si>
  <si>
    <t>Sum</t>
  </si>
  <si>
    <t>Count</t>
  </si>
  <si>
    <t>SumIF  (if the salary is greater than 50000)</t>
  </si>
  <si>
    <t xml:space="preserve">SumIFS   (if the salary is female and is greater than 30 years old) </t>
  </si>
  <si>
    <t>CountIF  (for Male)</t>
  </si>
  <si>
    <t>CountIFS (For Male and greater than 30</t>
  </si>
  <si>
    <t>LEN(D)</t>
  </si>
  <si>
    <t>09/06/2015</t>
  </si>
  <si>
    <t>11/02/2001</t>
  </si>
  <si>
    <t>10/03/1999</t>
  </si>
  <si>
    <t>09/08/2017</t>
  </si>
  <si>
    <t>07/04/2000</t>
  </si>
  <si>
    <t>12/03/2015</t>
  </si>
  <si>
    <t>01/05/2000</t>
  </si>
  <si>
    <t>05/06/2001</t>
  </si>
  <si>
    <t>09/11/2013</t>
  </si>
  <si>
    <t>11/08/2003</t>
  </si>
  <si>
    <t>06/09/2002</t>
  </si>
  <si>
    <t>08/10/2003</t>
  </si>
  <si>
    <t>FullName</t>
  </si>
  <si>
    <t>EmailAddress</t>
  </si>
  <si>
    <t>XLOOKUP</t>
  </si>
  <si>
    <t>XLOOKUP MULTIPLE ROW</t>
  </si>
  <si>
    <t xml:space="preserve">JobTittle </t>
  </si>
  <si>
    <t>XLOOKUP EXACT MATCH</t>
  </si>
  <si>
    <t>Jim Halpert</t>
  </si>
  <si>
    <t>Pam Beasley</t>
  </si>
  <si>
    <t>Dwight  Schrute</t>
  </si>
  <si>
    <t>Angela Martin</t>
  </si>
  <si>
    <t>Michael    Scott</t>
  </si>
  <si>
    <t>Stanley   Hudson</t>
  </si>
  <si>
    <t xml:space="preserve">Kevin Malone </t>
  </si>
  <si>
    <t xml:space="preserve">Toby Robbert </t>
  </si>
  <si>
    <t>Meredith Sam</t>
  </si>
  <si>
    <t xml:space="preserve">February </t>
  </si>
  <si>
    <t>January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</si>
  <si>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</si>
  <si>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</si>
  <si>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</si>
  <si>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</si>
  <si>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</si>
  <si>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</si>
  <si>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</si>
  <si>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</si>
  <si>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</si>
  <si>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</si>
  <si>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Paper</t>
  </si>
  <si>
    <t>Printer</t>
  </si>
  <si>
    <t>Manila Folder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</si>
</sst>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5" formatCode="_-* #,##0_-;\-* #,##0_-;_-* &quot;-&quot;??_-;_-@_-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31">
    <xf numFmtId="0" fontId="0" fillId="0" borderId="0" xfId="0"/>
    <xf numFmtId="14" fontId="0" fillId="0" borderId="0" xfId="0" applyNumberFormat="1"/>
    <xf numFmtId="49" fontId="0" fillId="0" borderId="0" xfId="0" applyNumberFormat="1"/>
    <xf numFmtId="0" fontId="0" fillId="2" borderId="0" xfId="0" applyFill="1"/>
    <xf numFmtId="0" fontId="3" fillId="0" borderId="0" xfId="0" applyFont="1"/>
    <xf numFmtId="0" fontId="3" fillId="3" borderId="0" xfId="0" applyFont="1" applyFill="1"/>
    <xf numFmtId="0" fontId="0" fillId="3" borderId="0" xfId="0" applyFill="1"/>
    <xf numFmtId="165" fontId="0" fillId="0" borderId="0" xfId="1" applyNumberFormat="1" applyFont="1"/>
    <xf numFmtId="0" fontId="0" fillId="4" borderId="11" xfId="0" applyFill="1" applyBorder="1" applyAlignment="1">
      <alignment horizontal="left"/>
    </xf>
    <xf numFmtId="0" fontId="0" fillId="4" borderId="9" xfId="0" applyFill="1" applyBorder="1" applyAlignment="1">
      <alignment horizontal="left"/>
    </xf>
    <xf numFmtId="0" fontId="0" fillId="4" borderId="10" xfId="0" applyFill="1" applyBorder="1" applyAlignment="1">
      <alignment horizontal="left"/>
    </xf>
    <xf numFmtId="0" fontId="0" fillId="0" borderId="0" xfId="0" applyAlignment="1">
      <alignment horizontal="left"/>
    </xf>
    <xf numFmtId="0" fontId="0" fillId="4" borderId="1" xfId="0" applyFill="1" applyBorder="1" applyAlignment="1">
      <alignment horizontal="left"/>
    </xf>
    <xf numFmtId="0" fontId="0" fillId="4" borderId="2" xfId="0" applyFill="1" applyBorder="1" applyAlignment="1">
      <alignment horizontal="left"/>
    </xf>
    <xf numFmtId="0" fontId="0" fillId="4" borderId="3" xfId="0" applyFill="1" applyBorder="1" applyAlignment="1">
      <alignment horizontal="left"/>
    </xf>
    <xf numFmtId="0" fontId="0" fillId="4" borderId="5" xfId="0" applyFill="1" applyBorder="1" applyAlignment="1">
      <alignment horizontal="left"/>
    </xf>
    <xf numFmtId="0" fontId="0" fillId="4" borderId="12" xfId="0" applyFill="1" applyBorder="1" applyAlignment="1">
      <alignment horizontal="left"/>
    </xf>
    <xf numFmtId="0" fontId="0" fillId="4" borderId="13" xfId="0" applyFill="1" applyBorder="1" applyAlignment="1">
      <alignment horizontal="left"/>
    </xf>
    <xf numFmtId="165" fontId="0" fillId="2" borderId="3" xfId="1" applyNumberFormat="1" applyFont="1" applyFill="1" applyBorder="1" applyAlignment="1">
      <alignment vertical="top"/>
    </xf>
    <xf numFmtId="14" fontId="0" fillId="2" borderId="4" xfId="0" applyNumberFormat="1" applyFill="1" applyBorder="1"/>
    <xf numFmtId="165" fontId="0" fillId="2" borderId="1" xfId="1" applyNumberFormat="1" applyFont="1" applyFill="1" applyBorder="1" applyAlignment="1">
      <alignment vertical="top"/>
    </xf>
    <xf numFmtId="14" fontId="0" fillId="2" borderId="6" xfId="0" applyNumberFormat="1" applyFill="1" applyBorder="1"/>
    <xf numFmtId="165" fontId="0" fillId="2" borderId="1" xfId="0" applyNumberFormat="1" applyFill="1" applyBorder="1" applyAlignment="1">
      <alignment vertical="top"/>
    </xf>
    <xf numFmtId="0" fontId="0" fillId="2" borderId="6" xfId="0" applyFill="1" applyBorder="1"/>
    <xf numFmtId="0" fontId="0" fillId="2" borderId="1" xfId="0" applyFill="1" applyBorder="1" applyAlignment="1">
      <alignment vertical="top"/>
    </xf>
    <xf numFmtId="0" fontId="0" fillId="2" borderId="7" xfId="0" applyFill="1" applyBorder="1" applyAlignment="1">
      <alignment vertical="top"/>
    </xf>
    <xf numFmtId="0" fontId="0" fillId="2" borderId="8" xfId="0" applyFill="1" applyBorder="1"/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3" borderId="0" xfId="0" applyFill="1" applyAlignment="1">
      <alignment horizontal="left"/>
    </xf>
    <xf numFmtId="0" fontId="0" fillId="0" borderId="0" xfId="0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F3BB1-397D-4AFC-8E96-ABE0D0515A1B}">
  <sheetPr>
    <tabColor rgb="FF00B0F0"/>
  </sheetPr>
  <dimension ref="B1:O19"/>
  <sheetViews>
    <sheetView tabSelected="1" workbookViewId="0">
      <selection activeCell="L18" sqref="L18"/>
    </sheetView>
  </sheetViews>
  <sheetFormatPr defaultColWidth="13.7109375" defaultRowHeight="15" x14ac:dyDescent="0.25"/>
  <cols>
    <col min="1" max="1" width="3.5703125" customWidth="1"/>
    <col min="2" max="2" width="10.7109375" bestFit="1" customWidth="1"/>
    <col min="5" max="5" width="7.7109375" customWidth="1"/>
    <col min="7" max="7" width="17" customWidth="1"/>
    <col min="8" max="8" width="10.85546875" customWidth="1"/>
    <col min="12" max="12" width="22" customWidth="1"/>
  </cols>
  <sheetData>
    <row r="1" spans="2:15" x14ac:dyDescent="0.25">
      <c r="B1" s="6" t="s">
        <v>18</v>
      </c>
      <c r="C1" s="6" t="s">
        <v>0</v>
      </c>
      <c r="D1" s="6" t="s">
        <v>1</v>
      </c>
      <c r="E1" s="6" t="s">
        <v>21</v>
      </c>
      <c r="F1" s="6" t="s">
        <v>22</v>
      </c>
      <c r="G1" s="6" t="s">
        <v>19</v>
      </c>
      <c r="H1" s="6" t="s">
        <v>20</v>
      </c>
      <c r="I1" s="6" t="s">
        <v>33</v>
      </c>
      <c r="J1" s="6" t="s">
        <v>34</v>
      </c>
      <c r="K1" s="6" t="s">
        <v>62</v>
      </c>
      <c r="L1" s="6" t="s">
        <v>63</v>
      </c>
      <c r="M1" s="6" t="s">
        <v>88</v>
      </c>
      <c r="O1" t="s">
        <v>66</v>
      </c>
    </row>
    <row r="2" spans="2:15" x14ac:dyDescent="0.25">
      <c r="B2" s="11">
        <v>1001</v>
      </c>
      <c r="C2" t="s">
        <v>2</v>
      </c>
      <c r="D2" t="s">
        <v>3</v>
      </c>
      <c r="E2">
        <v>30</v>
      </c>
      <c r="F2" t="s">
        <v>24</v>
      </c>
      <c r="G2" t="s">
        <v>23</v>
      </c>
      <c r="H2" s="7">
        <v>45000</v>
      </c>
      <c r="I2" s="1">
        <v>37197</v>
      </c>
      <c r="J2" s="1">
        <v>42253</v>
      </c>
      <c r="K2" s="6" t="str" cm="1">
        <f t="array" ref="K2:K10">IF(E2:E10 &gt;= 31, "Old", "Young")</f>
        <v>Young</v>
      </c>
      <c r="L2" s="6" t="str" cm="1">
        <f t="array" ref="L2:L10">_xlfn.IFS(G2:G10="Salesman", "2% Salary Increase", G2:G10="Receptionist", ".5% Salary Increase", G2:G10="Accountant", ".5% Salary Increase", G2:G10="HR", "Board Meeting", G2:G10 = "Regional Manager", "Board Meeting", G2:G10= "Supplier Relations", "Board Meeting")</f>
        <v>2% Salary Increase</v>
      </c>
      <c r="M2" s="6" cm="1">
        <f t="array" ref="M2:M10">LEN(D2:D10)</f>
        <v>7</v>
      </c>
    </row>
    <row r="3" spans="2:15" x14ac:dyDescent="0.25">
      <c r="B3" s="11">
        <v>1002</v>
      </c>
      <c r="C3" t="s">
        <v>4</v>
      </c>
      <c r="D3" t="s">
        <v>5</v>
      </c>
      <c r="E3">
        <v>30</v>
      </c>
      <c r="F3" t="s">
        <v>26</v>
      </c>
      <c r="G3" t="s">
        <v>25</v>
      </c>
      <c r="H3" s="7">
        <v>36000</v>
      </c>
      <c r="I3" s="1">
        <v>36436</v>
      </c>
      <c r="J3" s="1">
        <v>42287</v>
      </c>
      <c r="K3" s="6" t="str">
        <v>Young</v>
      </c>
      <c r="L3" s="6" t="str">
        <v>.5% Salary Increase</v>
      </c>
      <c r="M3" s="6">
        <v>7</v>
      </c>
    </row>
    <row r="4" spans="2:15" x14ac:dyDescent="0.25">
      <c r="B4" s="11">
        <v>1003</v>
      </c>
      <c r="C4" t="s">
        <v>6</v>
      </c>
      <c r="D4" t="s">
        <v>7</v>
      </c>
      <c r="E4">
        <v>29</v>
      </c>
      <c r="F4" t="s">
        <v>24</v>
      </c>
      <c r="G4" t="s">
        <v>23</v>
      </c>
      <c r="H4" s="7">
        <v>63000</v>
      </c>
      <c r="I4" s="1">
        <v>36711</v>
      </c>
      <c r="J4" s="1">
        <v>42986</v>
      </c>
      <c r="K4" s="6" t="str">
        <v>Young</v>
      </c>
      <c r="L4" s="6" t="str">
        <v>2% Salary Increase</v>
      </c>
      <c r="M4" s="6">
        <v>7</v>
      </c>
    </row>
    <row r="5" spans="2:15" x14ac:dyDescent="0.25">
      <c r="B5" s="11">
        <v>1004</v>
      </c>
      <c r="C5" t="s">
        <v>13</v>
      </c>
      <c r="D5" t="s">
        <v>12</v>
      </c>
      <c r="E5">
        <v>31</v>
      </c>
      <c r="F5" t="s">
        <v>26</v>
      </c>
      <c r="G5" t="s">
        <v>27</v>
      </c>
      <c r="H5" s="7">
        <v>47000</v>
      </c>
      <c r="I5" s="1">
        <v>36530</v>
      </c>
      <c r="J5" s="1">
        <v>42341</v>
      </c>
      <c r="K5" s="6" t="str">
        <v>Old</v>
      </c>
      <c r="L5" s="6" t="str">
        <v>.5% Salary Increase</v>
      </c>
      <c r="M5" s="6">
        <v>6</v>
      </c>
    </row>
    <row r="6" spans="2:15" x14ac:dyDescent="0.25">
      <c r="B6" s="11">
        <v>1005</v>
      </c>
      <c r="C6" t="s">
        <v>14</v>
      </c>
      <c r="D6" t="s">
        <v>15</v>
      </c>
      <c r="E6">
        <v>32</v>
      </c>
      <c r="F6" t="s">
        <v>24</v>
      </c>
      <c r="G6" t="s">
        <v>28</v>
      </c>
      <c r="H6" s="7">
        <v>50000</v>
      </c>
      <c r="I6" s="1">
        <v>37017</v>
      </c>
      <c r="J6" s="1">
        <v>42977</v>
      </c>
      <c r="K6" s="6" t="str">
        <v>Old</v>
      </c>
      <c r="L6" s="6" t="str">
        <v>Board Meeting</v>
      </c>
      <c r="M6" s="6">
        <v>10</v>
      </c>
    </row>
    <row r="7" spans="2:15" x14ac:dyDescent="0.25">
      <c r="B7" s="11">
        <v>1006</v>
      </c>
      <c r="C7" t="s">
        <v>8</v>
      </c>
      <c r="D7" t="s">
        <v>9</v>
      </c>
      <c r="E7">
        <v>35</v>
      </c>
      <c r="F7" t="s">
        <v>24</v>
      </c>
      <c r="G7" t="s">
        <v>29</v>
      </c>
      <c r="H7" s="7">
        <v>65000</v>
      </c>
      <c r="I7" s="1">
        <v>35040</v>
      </c>
      <c r="J7" s="1">
        <v>41528</v>
      </c>
      <c r="K7" s="6" t="str">
        <v>Old</v>
      </c>
      <c r="L7" s="6" t="str">
        <v>Board Meeting</v>
      </c>
      <c r="M7" s="6">
        <v>5</v>
      </c>
    </row>
    <row r="8" spans="2:15" x14ac:dyDescent="0.25">
      <c r="B8" s="11">
        <v>1007</v>
      </c>
      <c r="C8" t="s">
        <v>31</v>
      </c>
      <c r="D8" t="s">
        <v>32</v>
      </c>
      <c r="E8">
        <v>32</v>
      </c>
      <c r="F8" t="s">
        <v>26</v>
      </c>
      <c r="G8" t="s">
        <v>30</v>
      </c>
      <c r="H8" s="7">
        <v>41000</v>
      </c>
      <c r="I8" s="1">
        <v>37933</v>
      </c>
      <c r="J8" s="1">
        <v>41551</v>
      </c>
      <c r="K8" s="6" t="str">
        <v>Old</v>
      </c>
      <c r="L8" s="6" t="str">
        <v>Board Meeting</v>
      </c>
      <c r="M8" s="6">
        <v>6</v>
      </c>
    </row>
    <row r="9" spans="2:15" x14ac:dyDescent="0.25">
      <c r="B9" s="11">
        <v>1008</v>
      </c>
      <c r="C9" t="s">
        <v>16</v>
      </c>
      <c r="D9" t="s">
        <v>17</v>
      </c>
      <c r="E9">
        <v>38</v>
      </c>
      <c r="F9" t="s">
        <v>24</v>
      </c>
      <c r="G9" t="s">
        <v>23</v>
      </c>
      <c r="H9" s="7">
        <v>48000</v>
      </c>
      <c r="I9" s="1">
        <v>37416</v>
      </c>
      <c r="J9" s="1">
        <v>42116</v>
      </c>
      <c r="K9" s="6" t="str">
        <v>Old</v>
      </c>
      <c r="L9" s="6" t="str">
        <v>2% Salary Increase</v>
      </c>
      <c r="M9" s="6">
        <v>6</v>
      </c>
    </row>
    <row r="10" spans="2:15" x14ac:dyDescent="0.25">
      <c r="B10" s="11">
        <v>1009</v>
      </c>
      <c r="C10" t="s">
        <v>10</v>
      </c>
      <c r="D10" t="s">
        <v>11</v>
      </c>
      <c r="E10">
        <v>31</v>
      </c>
      <c r="F10" t="s">
        <v>24</v>
      </c>
      <c r="G10" t="s">
        <v>27</v>
      </c>
      <c r="H10" s="7">
        <v>42000</v>
      </c>
      <c r="I10" s="1">
        <v>37843</v>
      </c>
      <c r="J10" s="1">
        <v>40800</v>
      </c>
      <c r="K10" s="6" t="str">
        <v>Old</v>
      </c>
      <c r="L10" s="6" t="str">
        <v>.5% Salary Increase</v>
      </c>
      <c r="M10" s="6">
        <v>6</v>
      </c>
    </row>
    <row r="11" spans="2:15" ht="15.75" thickBot="1" x14ac:dyDescent="0.3">
      <c r="H11" s="7"/>
      <c r="I11" s="1"/>
      <c r="J11" s="1"/>
      <c r="K11" s="6"/>
      <c r="L11" s="6"/>
      <c r="M11" s="6"/>
    </row>
    <row r="12" spans="2:15" x14ac:dyDescent="0.25">
      <c r="B12" s="13" t="s">
        <v>60</v>
      </c>
      <c r="C12" s="14"/>
      <c r="D12" s="14"/>
      <c r="E12" s="14"/>
      <c r="F12" s="14"/>
      <c r="G12" s="14"/>
      <c r="H12" s="18">
        <f>MAX(H2:H10)</f>
        <v>65000</v>
      </c>
      <c r="I12" s="19">
        <f>MAX(I2:I10)</f>
        <v>37933</v>
      </c>
    </row>
    <row r="13" spans="2:15" x14ac:dyDescent="0.25">
      <c r="B13" s="15" t="s">
        <v>61</v>
      </c>
      <c r="C13" s="12"/>
      <c r="D13" s="12"/>
      <c r="E13" s="12"/>
      <c r="F13" s="12"/>
      <c r="G13" s="12"/>
      <c r="H13" s="20">
        <f>MIN(H2:H10)</f>
        <v>36000</v>
      </c>
      <c r="I13" s="21">
        <f>MIN(I2:I10)</f>
        <v>35040</v>
      </c>
    </row>
    <row r="14" spans="2:15" x14ac:dyDescent="0.25">
      <c r="B14" s="15" t="s">
        <v>82</v>
      </c>
      <c r="C14" s="12"/>
      <c r="D14" s="12"/>
      <c r="E14" s="12"/>
      <c r="F14" s="12"/>
      <c r="G14" s="12"/>
      <c r="H14" s="22">
        <f>SUM(H2:H10)</f>
        <v>437000</v>
      </c>
      <c r="I14" s="23"/>
    </row>
    <row r="15" spans="2:15" x14ac:dyDescent="0.25">
      <c r="B15" s="15" t="s">
        <v>84</v>
      </c>
      <c r="C15" s="12"/>
      <c r="D15" s="12"/>
      <c r="E15" s="12"/>
      <c r="F15" s="12"/>
      <c r="G15" s="12"/>
      <c r="H15" s="24">
        <f>SUMIF(H2:H10,"&gt;50000")</f>
        <v>128000</v>
      </c>
      <c r="I15" s="23"/>
    </row>
    <row r="16" spans="2:15" x14ac:dyDescent="0.25">
      <c r="B16" s="15" t="s">
        <v>85</v>
      </c>
      <c r="C16" s="12"/>
      <c r="D16" s="12"/>
      <c r="E16" s="12"/>
      <c r="F16" s="12"/>
      <c r="G16" s="12"/>
      <c r="H16" s="24">
        <f>SUMIFS(H2:H10,F2:F10,"Female",E2:E10,"&gt;30")</f>
        <v>88000</v>
      </c>
      <c r="I16" s="23"/>
    </row>
    <row r="17" spans="2:9" x14ac:dyDescent="0.25">
      <c r="B17" s="8" t="s">
        <v>83</v>
      </c>
      <c r="C17" s="9"/>
      <c r="D17" s="9"/>
      <c r="E17" s="9"/>
      <c r="F17" s="9"/>
      <c r="G17" s="10"/>
      <c r="H17" s="22">
        <f>COUNT(B2:B10)</f>
        <v>9</v>
      </c>
      <c r="I17" s="23"/>
    </row>
    <row r="18" spans="2:9" x14ac:dyDescent="0.25">
      <c r="B18" s="8" t="s">
        <v>86</v>
      </c>
      <c r="C18" s="9"/>
      <c r="D18" s="9"/>
      <c r="E18" s="9"/>
      <c r="F18" s="9"/>
      <c r="G18" s="10"/>
      <c r="H18" s="24">
        <f>COUNTIF(F2:F10,"Male")</f>
        <v>6</v>
      </c>
      <c r="I18" s="23"/>
    </row>
    <row r="19" spans="2:9" ht="15.75" thickBot="1" x14ac:dyDescent="0.3">
      <c r="B19" s="16" t="s">
        <v>87</v>
      </c>
      <c r="C19" s="17"/>
      <c r="D19" s="17"/>
      <c r="E19" s="17"/>
      <c r="F19" s="17"/>
      <c r="G19" s="17"/>
      <c r="H19" s="25">
        <f>COUNTIFS(F2:F10, "Male",E2:E10,"&gt;30")</f>
        <v>4</v>
      </c>
      <c r="I19" s="26"/>
    </row>
  </sheetData>
  <mergeCells count="8">
    <mergeCell ref="B16:G16"/>
    <mergeCell ref="B17:G17"/>
    <mergeCell ref="B18:G18"/>
    <mergeCell ref="B19:G19"/>
    <mergeCell ref="B12:G12"/>
    <mergeCell ref="B13:G13"/>
    <mergeCell ref="B14:G14"/>
    <mergeCell ref="B15:G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954FE-DA24-43B2-AD9D-17E8CC017065}">
  <sheetPr>
    <tabColor theme="9"/>
  </sheetPr>
  <dimension ref="A1:L10"/>
  <sheetViews>
    <sheetView workbookViewId="0">
      <selection activeCell="G11" sqref="G11"/>
    </sheetView>
  </sheetViews>
  <sheetFormatPr defaultColWidth="14.5703125" defaultRowHeight="15" x14ac:dyDescent="0.25"/>
  <cols>
    <col min="4" max="4" width="8" customWidth="1"/>
    <col min="10" max="10" width="14.85546875" customWidth="1"/>
    <col min="11" max="11" width="17.7109375" customWidth="1"/>
    <col min="12" max="12" width="14.42578125" customWidth="1"/>
  </cols>
  <sheetData>
    <row r="1" spans="1:12" x14ac:dyDescent="0.25">
      <c r="A1" s="6" t="s">
        <v>18</v>
      </c>
      <c r="B1" s="6" t="s">
        <v>0</v>
      </c>
      <c r="C1" s="6" t="s">
        <v>1</v>
      </c>
      <c r="D1" s="6" t="s">
        <v>21</v>
      </c>
      <c r="E1" s="6" t="s">
        <v>22</v>
      </c>
      <c r="F1" s="6" t="s">
        <v>19</v>
      </c>
      <c r="G1" s="6" t="s">
        <v>20</v>
      </c>
      <c r="H1" s="6" t="s">
        <v>33</v>
      </c>
      <c r="I1" s="6" t="s">
        <v>34</v>
      </c>
      <c r="J1" s="6" t="s">
        <v>68</v>
      </c>
      <c r="K1" s="6" t="s">
        <v>67</v>
      </c>
      <c r="L1" s="6" t="s">
        <v>69</v>
      </c>
    </row>
    <row r="2" spans="1:12" x14ac:dyDescent="0.25">
      <c r="A2">
        <v>1001</v>
      </c>
      <c r="B2" t="s">
        <v>2</v>
      </c>
      <c r="C2" t="s">
        <v>3</v>
      </c>
      <c r="D2">
        <v>30</v>
      </c>
      <c r="E2" t="s">
        <v>24</v>
      </c>
      <c r="F2" t="s">
        <v>23</v>
      </c>
      <c r="G2">
        <v>45000</v>
      </c>
      <c r="H2" s="2" t="s">
        <v>36</v>
      </c>
      <c r="I2" s="2" t="s">
        <v>44</v>
      </c>
      <c r="J2" s="6" t="str" cm="1">
        <f t="array" ref="J2:J10">LEFT(B2:B10,3)</f>
        <v>Jim</v>
      </c>
      <c r="K2" s="6" t="str" cm="1">
        <f t="array" ref="K2:K10">RIGHT(A2:A10, 3)</f>
        <v>001</v>
      </c>
      <c r="L2" s="6" t="str" cm="1">
        <f t="array" ref="L2:L10">RIGHT(I2:I10,4)</f>
        <v>2015</v>
      </c>
    </row>
    <row r="3" spans="1:12" x14ac:dyDescent="0.25">
      <c r="A3">
        <v>1002</v>
      </c>
      <c r="B3" t="s">
        <v>4</v>
      </c>
      <c r="C3" t="s">
        <v>5</v>
      </c>
      <c r="D3">
        <v>30</v>
      </c>
      <c r="E3" t="s">
        <v>26</v>
      </c>
      <c r="F3" t="s">
        <v>25</v>
      </c>
      <c r="G3">
        <v>36000</v>
      </c>
      <c r="H3" s="2" t="s">
        <v>37</v>
      </c>
      <c r="I3" s="2" t="s">
        <v>45</v>
      </c>
      <c r="J3" s="6" t="str">
        <v>Pam</v>
      </c>
      <c r="K3" s="6" t="str">
        <v>002</v>
      </c>
      <c r="L3" s="6" t="str">
        <v>2015</v>
      </c>
    </row>
    <row r="4" spans="1:12" x14ac:dyDescent="0.25">
      <c r="A4">
        <v>1003</v>
      </c>
      <c r="B4" t="s">
        <v>6</v>
      </c>
      <c r="C4" t="s">
        <v>7</v>
      </c>
      <c r="D4">
        <v>29</v>
      </c>
      <c r="E4" t="s">
        <v>24</v>
      </c>
      <c r="F4" t="s">
        <v>23</v>
      </c>
      <c r="G4">
        <v>63000</v>
      </c>
      <c r="H4" s="2" t="s">
        <v>38</v>
      </c>
      <c r="I4" s="2" t="s">
        <v>46</v>
      </c>
      <c r="J4" s="6" t="str">
        <v>Dwi</v>
      </c>
      <c r="K4" s="6" t="str">
        <v>003</v>
      </c>
      <c r="L4" s="6" t="str">
        <v>2017</v>
      </c>
    </row>
    <row r="5" spans="1:12" x14ac:dyDescent="0.25">
      <c r="A5">
        <v>1004</v>
      </c>
      <c r="B5" t="s">
        <v>13</v>
      </c>
      <c r="C5" t="s">
        <v>12</v>
      </c>
      <c r="D5">
        <v>31</v>
      </c>
      <c r="E5" t="s">
        <v>26</v>
      </c>
      <c r="F5" t="s">
        <v>27</v>
      </c>
      <c r="G5">
        <v>47000</v>
      </c>
      <c r="H5" s="2" t="s">
        <v>39</v>
      </c>
      <c r="I5" s="2" t="s">
        <v>47</v>
      </c>
      <c r="J5" s="6" t="str">
        <v>Ang</v>
      </c>
      <c r="K5" s="6" t="str">
        <v>004</v>
      </c>
      <c r="L5" s="6" t="str">
        <v>2015</v>
      </c>
    </row>
    <row r="6" spans="1:12" x14ac:dyDescent="0.25">
      <c r="A6">
        <v>1005</v>
      </c>
      <c r="B6" t="s">
        <v>14</v>
      </c>
      <c r="C6" t="s">
        <v>15</v>
      </c>
      <c r="D6">
        <v>32</v>
      </c>
      <c r="E6" t="s">
        <v>24</v>
      </c>
      <c r="F6" t="s">
        <v>28</v>
      </c>
      <c r="G6">
        <v>50000</v>
      </c>
      <c r="H6" s="2" t="s">
        <v>40</v>
      </c>
      <c r="I6" s="2" t="s">
        <v>48</v>
      </c>
      <c r="J6" s="6" t="str">
        <v>Tob</v>
      </c>
      <c r="K6" s="6" t="str">
        <v>005</v>
      </c>
      <c r="L6" s="6" t="str">
        <v>2017</v>
      </c>
    </row>
    <row r="7" spans="1:12" x14ac:dyDescent="0.25">
      <c r="A7">
        <v>1006</v>
      </c>
      <c r="B7" t="s">
        <v>8</v>
      </c>
      <c r="C7" t="s">
        <v>9</v>
      </c>
      <c r="D7">
        <v>35</v>
      </c>
      <c r="E7" t="s">
        <v>24</v>
      </c>
      <c r="F7" t="s">
        <v>29</v>
      </c>
      <c r="G7">
        <v>65000</v>
      </c>
      <c r="H7" s="2" t="s">
        <v>40</v>
      </c>
      <c r="I7" s="2" t="s">
        <v>49</v>
      </c>
      <c r="J7" s="6" t="str">
        <v>Mic</v>
      </c>
      <c r="K7" s="6" t="str">
        <v>006</v>
      </c>
      <c r="L7" s="6" t="str">
        <v>2013</v>
      </c>
    </row>
    <row r="8" spans="1:12" x14ac:dyDescent="0.25">
      <c r="A8">
        <v>1007</v>
      </c>
      <c r="B8" t="s">
        <v>31</v>
      </c>
      <c r="C8" t="s">
        <v>32</v>
      </c>
      <c r="D8">
        <v>32</v>
      </c>
      <c r="E8" t="s">
        <v>26</v>
      </c>
      <c r="F8" t="s">
        <v>30</v>
      </c>
      <c r="G8">
        <v>41000</v>
      </c>
      <c r="H8" s="2" t="s">
        <v>41</v>
      </c>
      <c r="I8" s="2" t="s">
        <v>49</v>
      </c>
      <c r="J8" s="6" t="str">
        <v>Mer</v>
      </c>
      <c r="K8" s="6" t="str">
        <v>007</v>
      </c>
      <c r="L8" s="6" t="str">
        <v>2013</v>
      </c>
    </row>
    <row r="9" spans="1:12" x14ac:dyDescent="0.25">
      <c r="A9">
        <v>1008</v>
      </c>
      <c r="B9" t="s">
        <v>16</v>
      </c>
      <c r="C9" t="s">
        <v>17</v>
      </c>
      <c r="D9">
        <v>38</v>
      </c>
      <c r="E9" t="s">
        <v>24</v>
      </c>
      <c r="F9" t="s">
        <v>23</v>
      </c>
      <c r="G9">
        <v>48000</v>
      </c>
      <c r="H9" s="2" t="s">
        <v>42</v>
      </c>
      <c r="I9" s="2" t="s">
        <v>50</v>
      </c>
      <c r="J9" s="6" t="str">
        <v>Sta</v>
      </c>
      <c r="K9" s="6" t="str">
        <v>008</v>
      </c>
      <c r="L9" s="6" t="str">
        <v>2015</v>
      </c>
    </row>
    <row r="10" spans="1:12" x14ac:dyDescent="0.25">
      <c r="A10">
        <v>1009</v>
      </c>
      <c r="B10" t="s">
        <v>10</v>
      </c>
      <c r="C10" t="s">
        <v>11</v>
      </c>
      <c r="D10">
        <v>31</v>
      </c>
      <c r="E10" t="s">
        <v>24</v>
      </c>
      <c r="F10" t="s">
        <v>27</v>
      </c>
      <c r="G10">
        <v>42000</v>
      </c>
      <c r="H10" s="2" t="s">
        <v>43</v>
      </c>
      <c r="I10" s="2" t="s">
        <v>50</v>
      </c>
      <c r="J10" s="6" t="str">
        <v>Kev</v>
      </c>
      <c r="K10" s="6" t="str">
        <v>009</v>
      </c>
      <c r="L10" s="6" t="str">
        <v>2015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4862C-FF60-4E24-9054-4C595B8DA66E}">
  <sheetPr>
    <tabColor rgb="FF00B0F0"/>
  </sheetPr>
  <dimension ref="A1:N23"/>
  <sheetViews>
    <sheetView workbookViewId="0">
      <selection activeCell="G17" sqref="G17"/>
    </sheetView>
  </sheetViews>
  <sheetFormatPr defaultColWidth="13.7109375" defaultRowHeight="15" x14ac:dyDescent="0.25"/>
  <cols>
    <col min="1" max="1" width="8.5703125" customWidth="1"/>
    <col min="4" max="4" width="11" customWidth="1"/>
    <col min="13" max="13" width="17.7109375" customWidth="1"/>
    <col min="14" max="14" width="28.7109375" customWidth="1"/>
  </cols>
  <sheetData>
    <row r="1" spans="1:14" x14ac:dyDescent="0.25">
      <c r="A1" s="6" t="s">
        <v>18</v>
      </c>
      <c r="B1" s="6" t="s">
        <v>0</v>
      </c>
      <c r="C1" s="6" t="s">
        <v>1</v>
      </c>
      <c r="D1" s="6" t="s">
        <v>21</v>
      </c>
      <c r="E1" s="6" t="s">
        <v>22</v>
      </c>
      <c r="F1" s="6" t="s">
        <v>19</v>
      </c>
      <c r="G1" s="6" t="s">
        <v>20</v>
      </c>
      <c r="H1" s="6" t="s">
        <v>33</v>
      </c>
      <c r="I1" s="6" t="s">
        <v>34</v>
      </c>
      <c r="J1" s="6" t="s">
        <v>56</v>
      </c>
      <c r="K1" s="6"/>
      <c r="L1" s="6" t="s">
        <v>78</v>
      </c>
      <c r="M1" s="6" t="s">
        <v>80</v>
      </c>
      <c r="N1" s="6" t="s">
        <v>81</v>
      </c>
    </row>
    <row r="2" spans="1:14" x14ac:dyDescent="0.25">
      <c r="A2">
        <v>1001</v>
      </c>
      <c r="B2" t="s">
        <v>2</v>
      </c>
      <c r="C2" s="2" t="s">
        <v>3</v>
      </c>
      <c r="D2">
        <v>30</v>
      </c>
      <c r="E2" t="s">
        <v>24</v>
      </c>
      <c r="F2" t="s">
        <v>23</v>
      </c>
      <c r="G2">
        <v>45000</v>
      </c>
      <c r="H2" s="1">
        <v>37197</v>
      </c>
      <c r="I2" s="1">
        <v>42253</v>
      </c>
      <c r="J2" s="6" t="str" cm="1">
        <f t="array" ref="J2:J10">TEXT(I2:I10,"dd/mm/yyyy")</f>
        <v>06/09/2015</v>
      </c>
      <c r="K2" s="6" t="s">
        <v>70</v>
      </c>
      <c r="L2" s="6" t="str" cm="1">
        <f t="array" ref="L2:L10">TRIM(C2:C10)</f>
        <v>Halpert</v>
      </c>
      <c r="M2" s="6" t="str">
        <f>CONCATENATE(B2, " ",C2)</f>
        <v>Jim Halpert</v>
      </c>
      <c r="N2" s="6" t="str">
        <f>CONCATENATE(B2, ".",L2,"@gmail.com")</f>
        <v>Jim.Halpert@gmail.com</v>
      </c>
    </row>
    <row r="3" spans="1:14" x14ac:dyDescent="0.25">
      <c r="A3">
        <v>1002</v>
      </c>
      <c r="B3" t="s">
        <v>4</v>
      </c>
      <c r="C3" s="2" t="s">
        <v>5</v>
      </c>
      <c r="D3">
        <v>30</v>
      </c>
      <c r="E3" t="s">
        <v>26</v>
      </c>
      <c r="F3" t="s">
        <v>25</v>
      </c>
      <c r="G3">
        <v>36000</v>
      </c>
      <c r="H3" s="1">
        <v>36436</v>
      </c>
      <c r="I3" s="1">
        <v>42287</v>
      </c>
      <c r="J3" s="6" t="str">
        <v>10/10/2015</v>
      </c>
      <c r="K3" s="6" t="s">
        <v>45</v>
      </c>
      <c r="L3" s="6" t="str">
        <v>Beasley</v>
      </c>
      <c r="M3" s="6" t="str">
        <f t="shared" ref="M3:M10" si="0">CONCATENATE(B3, " ",C3)</f>
        <v>Pam Beasley</v>
      </c>
      <c r="N3" s="6" t="str">
        <f t="shared" ref="N3:N10" si="1">CONCATENATE(B3, ".",L3,"@gmail.com")</f>
        <v>Pam.Beasley@gmail.com</v>
      </c>
    </row>
    <row r="4" spans="1:14" x14ac:dyDescent="0.25">
      <c r="A4">
        <v>1003</v>
      </c>
      <c r="B4" t="s">
        <v>6</v>
      </c>
      <c r="C4" s="2" t="s">
        <v>55</v>
      </c>
      <c r="D4">
        <v>29</v>
      </c>
      <c r="E4" t="s">
        <v>24</v>
      </c>
      <c r="F4" t="s">
        <v>23</v>
      </c>
      <c r="G4">
        <v>63000</v>
      </c>
      <c r="H4" s="1">
        <v>36711</v>
      </c>
      <c r="I4" s="1">
        <v>42986</v>
      </c>
      <c r="J4" s="6" t="str">
        <v>08/09/2017</v>
      </c>
      <c r="K4" s="6" t="s">
        <v>71</v>
      </c>
      <c r="L4" s="6" t="str">
        <v>Schrute</v>
      </c>
      <c r="M4" s="6" t="str">
        <f t="shared" si="0"/>
        <v>Dwight  Schrute</v>
      </c>
      <c r="N4" s="6" t="str">
        <f t="shared" si="1"/>
        <v>Dwight.Schrute@gmail.com</v>
      </c>
    </row>
    <row r="5" spans="1:14" x14ac:dyDescent="0.25">
      <c r="A5">
        <v>1004</v>
      </c>
      <c r="B5" t="s">
        <v>13</v>
      </c>
      <c r="C5" s="2" t="s">
        <v>12</v>
      </c>
      <c r="D5">
        <v>31</v>
      </c>
      <c r="E5" t="s">
        <v>26</v>
      </c>
      <c r="F5" t="s">
        <v>27</v>
      </c>
      <c r="G5">
        <v>47000</v>
      </c>
      <c r="H5" s="1">
        <v>36530</v>
      </c>
      <c r="I5" s="1">
        <v>42341</v>
      </c>
      <c r="J5" s="6" t="str">
        <v>03/12/2015</v>
      </c>
      <c r="K5" s="6" t="s">
        <v>72</v>
      </c>
      <c r="L5" s="6" t="str">
        <v>Martin</v>
      </c>
      <c r="M5" s="6" t="str">
        <f t="shared" si="0"/>
        <v>Angela Martin</v>
      </c>
      <c r="N5" s="6" t="str">
        <f t="shared" si="1"/>
        <v>Angela.Martin@gmail.com</v>
      </c>
    </row>
    <row r="6" spans="1:14" x14ac:dyDescent="0.25">
      <c r="A6">
        <v>1005</v>
      </c>
      <c r="B6" t="s">
        <v>14</v>
      </c>
      <c r="C6" s="2" t="s">
        <v>54</v>
      </c>
      <c r="D6">
        <v>32</v>
      </c>
      <c r="E6" t="s">
        <v>24</v>
      </c>
      <c r="F6" t="s">
        <v>28</v>
      </c>
      <c r="G6">
        <v>50000</v>
      </c>
      <c r="H6" s="1">
        <v>37017</v>
      </c>
      <c r="I6" s="1">
        <v>42977</v>
      </c>
      <c r="J6" s="6" t="str">
        <v>30/08/2017</v>
      </c>
      <c r="K6" s="6" t="s">
        <v>73</v>
      </c>
      <c r="L6" s="6" t="str">
        <v>Flenderson</v>
      </c>
      <c r="M6" s="6" t="str">
        <f t="shared" si="0"/>
        <v xml:space="preserve">Toby Flenderson    </v>
      </c>
      <c r="N6" s="6" t="str">
        <f t="shared" si="1"/>
        <v>Toby.Flenderson@gmail.com</v>
      </c>
    </row>
    <row r="7" spans="1:14" x14ac:dyDescent="0.25">
      <c r="A7">
        <v>1006</v>
      </c>
      <c r="B7" t="s">
        <v>8</v>
      </c>
      <c r="C7" s="2" t="s">
        <v>53</v>
      </c>
      <c r="D7">
        <v>35</v>
      </c>
      <c r="E7" t="s">
        <v>24</v>
      </c>
      <c r="F7" t="s">
        <v>29</v>
      </c>
      <c r="G7">
        <v>65000</v>
      </c>
      <c r="H7" s="1">
        <v>35040</v>
      </c>
      <c r="I7" s="1">
        <v>41528</v>
      </c>
      <c r="J7" s="6" t="str">
        <v>11/09/2013</v>
      </c>
      <c r="K7" s="6" t="s">
        <v>74</v>
      </c>
      <c r="L7" s="6" t="str">
        <v>Scott</v>
      </c>
      <c r="M7" s="6" t="str">
        <f t="shared" si="0"/>
        <v>Michael    Scott</v>
      </c>
      <c r="N7" s="6" t="str">
        <f t="shared" si="1"/>
        <v>Michael.Scott@gmail.com</v>
      </c>
    </row>
    <row r="8" spans="1:14" x14ac:dyDescent="0.25">
      <c r="A8">
        <v>1007</v>
      </c>
      <c r="B8" t="s">
        <v>31</v>
      </c>
      <c r="C8" s="2" t="s">
        <v>32</v>
      </c>
      <c r="D8">
        <v>32</v>
      </c>
      <c r="E8" t="s">
        <v>26</v>
      </c>
      <c r="F8" t="s">
        <v>30</v>
      </c>
      <c r="G8">
        <v>41000</v>
      </c>
      <c r="H8" s="1">
        <v>37933</v>
      </c>
      <c r="I8" s="1">
        <v>41551</v>
      </c>
      <c r="J8" s="6" t="str">
        <v>04/10/2013</v>
      </c>
      <c r="K8" s="6" t="s">
        <v>75</v>
      </c>
      <c r="L8" s="6" t="str">
        <v>Palmer</v>
      </c>
      <c r="M8" s="6" t="str">
        <f t="shared" si="0"/>
        <v>Meredith Palmer</v>
      </c>
      <c r="N8" s="6" t="str">
        <f t="shared" si="1"/>
        <v>Meredith.Palmer@gmail.com</v>
      </c>
    </row>
    <row r="9" spans="1:14" x14ac:dyDescent="0.25">
      <c r="A9">
        <v>1008</v>
      </c>
      <c r="B9" t="s">
        <v>16</v>
      </c>
      <c r="C9" s="2" t="s">
        <v>52</v>
      </c>
      <c r="D9">
        <v>38</v>
      </c>
      <c r="E9" t="s">
        <v>24</v>
      </c>
      <c r="F9" t="s">
        <v>23</v>
      </c>
      <c r="G9">
        <v>48000</v>
      </c>
      <c r="H9" s="1">
        <v>37416</v>
      </c>
      <c r="I9" s="1">
        <v>42116</v>
      </c>
      <c r="J9" s="6" t="str">
        <v>22/04/2015</v>
      </c>
      <c r="K9" s="6" t="s">
        <v>76</v>
      </c>
      <c r="L9" s="6" t="str">
        <v>Hudson</v>
      </c>
      <c r="M9" s="6" t="str">
        <f t="shared" si="0"/>
        <v>Stanley   Hudson</v>
      </c>
      <c r="N9" s="6" t="str">
        <f t="shared" si="1"/>
        <v>Stanley.Hudson@gmail.com</v>
      </c>
    </row>
    <row r="10" spans="1:14" x14ac:dyDescent="0.25">
      <c r="A10">
        <v>1009</v>
      </c>
      <c r="B10" t="s">
        <v>10</v>
      </c>
      <c r="C10" s="2" t="s">
        <v>51</v>
      </c>
      <c r="D10">
        <v>31</v>
      </c>
      <c r="E10" t="s">
        <v>24</v>
      </c>
      <c r="F10" t="s">
        <v>27</v>
      </c>
      <c r="G10">
        <v>42000</v>
      </c>
      <c r="H10" s="1">
        <v>37843</v>
      </c>
      <c r="I10" s="1">
        <v>40800</v>
      </c>
      <c r="J10" s="6" t="str">
        <v>14/09/2011</v>
      </c>
      <c r="K10" s="6" t="s">
        <v>77</v>
      </c>
      <c r="L10" s="6" t="str">
        <v>Malone</v>
      </c>
      <c r="M10" s="6" t="str">
        <f t="shared" si="0"/>
        <v xml:space="preserve">Kevin Malone </v>
      </c>
      <c r="N10" s="6" t="str">
        <f t="shared" si="1"/>
        <v>Kevin.Malone@gmail.com</v>
      </c>
    </row>
    <row r="12" spans="1:14" x14ac:dyDescent="0.25">
      <c r="H12" s="1"/>
    </row>
    <row r="13" spans="1:14" x14ac:dyDescent="0.25">
      <c r="B13" t="s">
        <v>79</v>
      </c>
      <c r="H13" s="2"/>
    </row>
    <row r="15" spans="1:14" x14ac:dyDescent="0.25">
      <c r="B15" s="2"/>
      <c r="H15" s="1"/>
      <c r="I15" s="1"/>
    </row>
    <row r="16" spans="1:14" x14ac:dyDescent="0.25">
      <c r="B16" s="2"/>
      <c r="H16" s="1"/>
      <c r="I16" s="1"/>
    </row>
    <row r="17" spans="2:9" x14ac:dyDescent="0.25">
      <c r="B17" s="2"/>
      <c r="H17" s="1"/>
      <c r="I17" s="1"/>
    </row>
    <row r="18" spans="2:9" x14ac:dyDescent="0.25">
      <c r="B18" s="2"/>
      <c r="H18" s="1"/>
      <c r="I18" s="1"/>
    </row>
    <row r="19" spans="2:9" x14ac:dyDescent="0.25">
      <c r="B19" s="2"/>
      <c r="H19" s="1"/>
      <c r="I19" s="1"/>
    </row>
    <row r="20" spans="2:9" x14ac:dyDescent="0.25">
      <c r="B20" s="2"/>
      <c r="H20" s="1"/>
      <c r="I20" s="1"/>
    </row>
    <row r="21" spans="2:9" x14ac:dyDescent="0.25">
      <c r="B21" s="2"/>
      <c r="H21" s="1"/>
      <c r="I21" s="1"/>
    </row>
    <row r="22" spans="2:9" x14ac:dyDescent="0.25">
      <c r="B22" s="2"/>
      <c r="H22" s="1"/>
      <c r="I22" s="1"/>
    </row>
    <row r="23" spans="2:9" x14ac:dyDescent="0.25">
      <c r="B23" s="2"/>
      <c r="H23" s="1"/>
      <c r="I23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B9C42-087D-43BC-95CC-49AE54CDC17A}">
  <sheetPr>
    <tabColor theme="9"/>
  </sheetPr>
  <dimension ref="A1:L20"/>
  <sheetViews>
    <sheetView workbookViewId="0">
      <selection activeCell="H16" sqref="H16"/>
    </sheetView>
  </sheetViews>
  <sheetFormatPr defaultColWidth="13.7109375" defaultRowHeight="15" x14ac:dyDescent="0.25"/>
  <cols>
    <col min="1" max="1" width="10.7109375" bestFit="1" customWidth="1"/>
    <col min="4" max="4" width="7.7109375" customWidth="1"/>
    <col min="10" max="10" width="15.85546875" customWidth="1"/>
    <col min="11" max="11" width="17.28515625" customWidth="1"/>
    <col min="12" max="12" width="19" customWidth="1"/>
  </cols>
  <sheetData>
    <row r="1" spans="1:12" s="4" customFormat="1" x14ac:dyDescent="0.25">
      <c r="A1" s="5" t="s">
        <v>18</v>
      </c>
      <c r="B1" s="5" t="s">
        <v>0</v>
      </c>
      <c r="C1" s="5" t="s">
        <v>1</v>
      </c>
      <c r="D1" s="5" t="s">
        <v>21</v>
      </c>
      <c r="E1" s="5" t="s">
        <v>22</v>
      </c>
      <c r="F1" s="5" t="s">
        <v>19</v>
      </c>
      <c r="G1" s="5" t="s">
        <v>20</v>
      </c>
      <c r="H1" s="5" t="s">
        <v>33</v>
      </c>
      <c r="I1" s="5" t="s">
        <v>34</v>
      </c>
      <c r="J1" s="5" t="s">
        <v>57</v>
      </c>
      <c r="K1" s="5" t="s">
        <v>58</v>
      </c>
      <c r="L1" s="5" t="s">
        <v>59</v>
      </c>
    </row>
    <row r="2" spans="1:12" x14ac:dyDescent="0.25">
      <c r="A2">
        <v>1001</v>
      </c>
      <c r="B2" t="s">
        <v>2</v>
      </c>
      <c r="C2" t="s">
        <v>3</v>
      </c>
      <c r="D2">
        <v>30</v>
      </c>
      <c r="E2" t="s">
        <v>24</v>
      </c>
      <c r="F2" t="s">
        <v>23</v>
      </c>
      <c r="G2">
        <v>45000</v>
      </c>
      <c r="H2" s="2" t="s">
        <v>36</v>
      </c>
      <c r="I2" s="2" t="s">
        <v>44</v>
      </c>
      <c r="J2" s="3" t="str" cm="1">
        <f t="array" ref="J2:J10">SUBSTITUTE(H2:H10,"/","-", 1)</f>
        <v>11-2/2001</v>
      </c>
      <c r="K2" s="3" t="str" cm="1">
        <f t="array" ref="K2:K10">SUBSTITUTE(H2:H10,"/","-", 2)</f>
        <v>11/2-2001</v>
      </c>
      <c r="L2" s="3" t="str" cm="1">
        <f t="array" ref="L2:L10">SUBSTITUTE(H2:H10,"/","-")</f>
        <v>11-2-2001</v>
      </c>
    </row>
    <row r="3" spans="1:12" x14ac:dyDescent="0.25">
      <c r="A3">
        <v>1002</v>
      </c>
      <c r="B3" t="s">
        <v>4</v>
      </c>
      <c r="C3" t="s">
        <v>5</v>
      </c>
      <c r="D3">
        <v>30</v>
      </c>
      <c r="E3" t="s">
        <v>26</v>
      </c>
      <c r="F3" t="s">
        <v>25</v>
      </c>
      <c r="G3">
        <v>36000</v>
      </c>
      <c r="H3" s="2" t="s">
        <v>37</v>
      </c>
      <c r="I3" s="2" t="s">
        <v>45</v>
      </c>
      <c r="J3" s="3" t="str">
        <v>10-3/1999</v>
      </c>
      <c r="K3" s="3" t="str">
        <v>10/3-1999</v>
      </c>
      <c r="L3" s="3" t="str">
        <v>10-3-1999</v>
      </c>
    </row>
    <row r="4" spans="1:12" x14ac:dyDescent="0.25">
      <c r="A4">
        <v>1003</v>
      </c>
      <c r="B4" t="s">
        <v>6</v>
      </c>
      <c r="C4" t="s">
        <v>7</v>
      </c>
      <c r="D4">
        <v>29</v>
      </c>
      <c r="E4" t="s">
        <v>24</v>
      </c>
      <c r="F4" t="s">
        <v>23</v>
      </c>
      <c r="G4">
        <v>63000</v>
      </c>
      <c r="H4" s="2" t="s">
        <v>38</v>
      </c>
      <c r="I4" s="2" t="s">
        <v>46</v>
      </c>
      <c r="J4" s="3" t="str">
        <v>7-4/2000</v>
      </c>
      <c r="K4" s="3" t="str">
        <v>7/4-2000</v>
      </c>
      <c r="L4" s="3" t="str">
        <v>7-4-2000</v>
      </c>
    </row>
    <row r="5" spans="1:12" x14ac:dyDescent="0.25">
      <c r="A5">
        <v>1004</v>
      </c>
      <c r="B5" t="s">
        <v>13</v>
      </c>
      <c r="C5" t="s">
        <v>12</v>
      </c>
      <c r="D5">
        <v>31</v>
      </c>
      <c r="E5" t="s">
        <v>26</v>
      </c>
      <c r="F5" t="s">
        <v>27</v>
      </c>
      <c r="G5">
        <v>47000</v>
      </c>
      <c r="H5" s="2" t="s">
        <v>39</v>
      </c>
      <c r="I5" s="2" t="s">
        <v>47</v>
      </c>
      <c r="J5" s="3" t="str">
        <v>1-5/2000</v>
      </c>
      <c r="K5" s="3" t="str">
        <v>1/5-2000</v>
      </c>
      <c r="L5" s="3" t="str">
        <v>1-5-2000</v>
      </c>
    </row>
    <row r="6" spans="1:12" x14ac:dyDescent="0.25">
      <c r="A6">
        <v>1005</v>
      </c>
      <c r="B6" t="s">
        <v>14</v>
      </c>
      <c r="C6" t="s">
        <v>15</v>
      </c>
      <c r="D6">
        <v>32</v>
      </c>
      <c r="E6" t="s">
        <v>24</v>
      </c>
      <c r="F6" t="s">
        <v>28</v>
      </c>
      <c r="G6">
        <v>50000</v>
      </c>
      <c r="H6" s="2" t="s">
        <v>40</v>
      </c>
      <c r="I6" s="2" t="s">
        <v>48</v>
      </c>
      <c r="J6" s="3" t="str">
        <v>5-6/2001</v>
      </c>
      <c r="K6" s="3" t="str">
        <v>5/6-2001</v>
      </c>
      <c r="L6" s="3" t="str">
        <v>5-6-2001</v>
      </c>
    </row>
    <row r="7" spans="1:12" x14ac:dyDescent="0.25">
      <c r="A7">
        <v>1006</v>
      </c>
      <c r="B7" t="s">
        <v>8</v>
      </c>
      <c r="C7" t="s">
        <v>9</v>
      </c>
      <c r="D7">
        <v>35</v>
      </c>
      <c r="E7" t="s">
        <v>24</v>
      </c>
      <c r="F7" t="s">
        <v>29</v>
      </c>
      <c r="G7">
        <v>65000</v>
      </c>
      <c r="H7" s="2" t="s">
        <v>40</v>
      </c>
      <c r="I7" s="2" t="s">
        <v>49</v>
      </c>
      <c r="J7" s="3" t="str">
        <v>5-6/2001</v>
      </c>
      <c r="K7" s="3" t="str">
        <v>5/6-2001</v>
      </c>
      <c r="L7" s="3" t="str">
        <v>5-6-2001</v>
      </c>
    </row>
    <row r="8" spans="1:12" x14ac:dyDescent="0.25">
      <c r="A8">
        <v>1007</v>
      </c>
      <c r="B8" t="s">
        <v>31</v>
      </c>
      <c r="C8" t="s">
        <v>32</v>
      </c>
      <c r="D8">
        <v>32</v>
      </c>
      <c r="E8" t="s">
        <v>26</v>
      </c>
      <c r="F8" t="s">
        <v>30</v>
      </c>
      <c r="G8">
        <v>41000</v>
      </c>
      <c r="H8" s="2" t="s">
        <v>41</v>
      </c>
      <c r="I8" s="2" t="s">
        <v>49</v>
      </c>
      <c r="J8" s="3" t="str">
        <v>11-8/2003</v>
      </c>
      <c r="K8" s="3" t="str">
        <v>11/8-2003</v>
      </c>
      <c r="L8" s="3" t="str">
        <v>11-8-2003</v>
      </c>
    </row>
    <row r="9" spans="1:12" x14ac:dyDescent="0.25">
      <c r="A9">
        <v>1008</v>
      </c>
      <c r="B9" t="s">
        <v>16</v>
      </c>
      <c r="C9" t="s">
        <v>17</v>
      </c>
      <c r="D9">
        <v>38</v>
      </c>
      <c r="E9" t="s">
        <v>24</v>
      </c>
      <c r="F9" t="s">
        <v>23</v>
      </c>
      <c r="G9">
        <v>48000</v>
      </c>
      <c r="H9" s="2" t="s">
        <v>42</v>
      </c>
      <c r="I9" s="2" t="s">
        <v>50</v>
      </c>
      <c r="J9" s="3" t="str">
        <v>6-9/2002</v>
      </c>
      <c r="K9" s="3" t="str">
        <v>6/9-2002</v>
      </c>
      <c r="L9" s="3" t="str">
        <v>6-9-2002</v>
      </c>
    </row>
    <row r="10" spans="1:12" x14ac:dyDescent="0.25">
      <c r="A10">
        <v>1009</v>
      </c>
      <c r="B10" t="s">
        <v>10</v>
      </c>
      <c r="C10" t="s">
        <v>11</v>
      </c>
      <c r="D10">
        <v>31</v>
      </c>
      <c r="E10" t="s">
        <v>24</v>
      </c>
      <c r="F10" t="s">
        <v>27</v>
      </c>
      <c r="G10">
        <v>42000</v>
      </c>
      <c r="H10" s="2" t="s">
        <v>43</v>
      </c>
      <c r="I10" s="2" t="s">
        <v>50</v>
      </c>
      <c r="J10" s="3" t="str">
        <v>8-10/2003</v>
      </c>
      <c r="K10" s="3" t="str">
        <v>8/10-2003</v>
      </c>
      <c r="L10" s="3" t="str">
        <v>8-10-2003</v>
      </c>
    </row>
    <row r="12" spans="1:12" x14ac:dyDescent="0.25">
      <c r="H12" s="2"/>
      <c r="I12" s="2"/>
    </row>
    <row r="13" spans="1:12" x14ac:dyDescent="0.25">
      <c r="H13" s="2"/>
      <c r="I13" s="2"/>
    </row>
    <row r="14" spans="1:12" x14ac:dyDescent="0.25">
      <c r="H14" s="2"/>
      <c r="I14" s="2"/>
    </row>
    <row r="15" spans="1:12" x14ac:dyDescent="0.25">
      <c r="H15" s="2"/>
      <c r="I15" s="2"/>
    </row>
    <row r="16" spans="1:12" x14ac:dyDescent="0.25">
      <c r="H16" s="2"/>
      <c r="I16" s="2"/>
    </row>
    <row r="17" spans="8:9" x14ac:dyDescent="0.25">
      <c r="H17" s="2"/>
      <c r="I17" s="2"/>
    </row>
    <row r="18" spans="8:9" x14ac:dyDescent="0.25">
      <c r="H18" s="2"/>
      <c r="I18" s="2"/>
    </row>
    <row r="19" spans="8:9" x14ac:dyDescent="0.25">
      <c r="H19" s="2"/>
      <c r="I19" s="2"/>
    </row>
    <row r="20" spans="8:9" x14ac:dyDescent="0.25">
      <c r="H20" s="2"/>
      <c r="I20" s="2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ACEFD-E950-4ACE-A7FD-83ED10CB531A}">
  <sheetPr>
    <tabColor theme="9"/>
  </sheetPr>
  <dimension ref="A1:K10"/>
  <sheetViews>
    <sheetView workbookViewId="0">
      <selection sqref="A1:A10"/>
    </sheetView>
  </sheetViews>
  <sheetFormatPr defaultRowHeight="15" x14ac:dyDescent="0.25"/>
  <cols>
    <col min="8" max="8" width="14.42578125" customWidth="1"/>
    <col min="9" max="9" width="13.28515625" customWidth="1"/>
    <col min="10" max="10" width="12" customWidth="1"/>
    <col min="11" max="11" width="15.7109375" customWidth="1"/>
  </cols>
  <sheetData>
    <row r="1" spans="1:11" x14ac:dyDescent="0.25">
      <c r="A1" s="3" t="s">
        <v>18</v>
      </c>
      <c r="B1" s="3" t="s">
        <v>0</v>
      </c>
      <c r="C1" s="3" t="s">
        <v>1</v>
      </c>
      <c r="D1" s="3" t="s">
        <v>21</v>
      </c>
      <c r="E1" s="3" t="s">
        <v>22</v>
      </c>
      <c r="F1" s="3" t="s">
        <v>19</v>
      </c>
      <c r="G1" s="3" t="s">
        <v>20</v>
      </c>
      <c r="H1" s="3" t="s">
        <v>33</v>
      </c>
      <c r="I1" s="3" t="s">
        <v>34</v>
      </c>
      <c r="J1" s="3" t="s">
        <v>64</v>
      </c>
      <c r="K1" s="3" t="s">
        <v>65</v>
      </c>
    </row>
    <row r="2" spans="1:11" x14ac:dyDescent="0.25">
      <c r="A2">
        <v>1001</v>
      </c>
      <c r="B2" t="s">
        <v>2</v>
      </c>
      <c r="C2" t="s">
        <v>3</v>
      </c>
      <c r="D2">
        <v>30</v>
      </c>
      <c r="E2" t="s">
        <v>24</v>
      </c>
      <c r="F2" t="s">
        <v>23</v>
      </c>
      <c r="G2">
        <v>45000</v>
      </c>
      <c r="H2" s="2" t="s">
        <v>90</v>
      </c>
      <c r="I2" s="2" t="s">
        <v>89</v>
      </c>
      <c r="J2" s="3">
        <f>_xlfn.DAYS(I2,H2)</f>
        <v>5231</v>
      </c>
      <c r="K2" s="3">
        <f>NETWORKDAYS(H2,I2)</f>
        <v>3737</v>
      </c>
    </row>
    <row r="3" spans="1:11" x14ac:dyDescent="0.25">
      <c r="A3">
        <v>1002</v>
      </c>
      <c r="B3" t="s">
        <v>4</v>
      </c>
      <c r="C3" t="s">
        <v>5</v>
      </c>
      <c r="D3">
        <v>30</v>
      </c>
      <c r="E3" t="s">
        <v>26</v>
      </c>
      <c r="F3" t="s">
        <v>25</v>
      </c>
      <c r="G3">
        <v>36000</v>
      </c>
      <c r="H3" s="2" t="s">
        <v>91</v>
      </c>
      <c r="I3" s="2" t="s">
        <v>45</v>
      </c>
      <c r="J3" s="3">
        <f t="shared" ref="J3:J10" si="0">_xlfn.DAYS(I3,H3)</f>
        <v>6058</v>
      </c>
      <c r="K3" s="3">
        <f t="shared" ref="K3:K10" si="1">NETWORKDAYS(H3,I3)</f>
        <v>4328</v>
      </c>
    </row>
    <row r="4" spans="1:11" x14ac:dyDescent="0.25">
      <c r="A4">
        <v>1003</v>
      </c>
      <c r="B4" t="s">
        <v>6</v>
      </c>
      <c r="C4" t="s">
        <v>7</v>
      </c>
      <c r="D4">
        <v>29</v>
      </c>
      <c r="E4" t="s">
        <v>24</v>
      </c>
      <c r="F4" t="s">
        <v>23</v>
      </c>
      <c r="G4">
        <v>63000</v>
      </c>
      <c r="H4" s="2" t="s">
        <v>93</v>
      </c>
      <c r="I4" s="2" t="s">
        <v>92</v>
      </c>
      <c r="J4" s="3">
        <f t="shared" si="0"/>
        <v>6333</v>
      </c>
      <c r="K4" s="3">
        <f t="shared" si="1"/>
        <v>4524</v>
      </c>
    </row>
    <row r="5" spans="1:11" x14ac:dyDescent="0.25">
      <c r="A5">
        <v>1004</v>
      </c>
      <c r="B5" t="s">
        <v>13</v>
      </c>
      <c r="C5" t="s">
        <v>12</v>
      </c>
      <c r="D5">
        <v>31</v>
      </c>
      <c r="E5" t="s">
        <v>26</v>
      </c>
      <c r="F5" t="s">
        <v>27</v>
      </c>
      <c r="G5">
        <v>47000</v>
      </c>
      <c r="H5" s="2" t="s">
        <v>95</v>
      </c>
      <c r="I5" s="2" t="s">
        <v>94</v>
      </c>
      <c r="J5" s="3">
        <f t="shared" si="0"/>
        <v>5428</v>
      </c>
      <c r="K5" s="3">
        <f t="shared" si="1"/>
        <v>3879</v>
      </c>
    </row>
    <row r="6" spans="1:11" x14ac:dyDescent="0.25">
      <c r="A6">
        <v>1005</v>
      </c>
      <c r="B6" t="s">
        <v>14</v>
      </c>
      <c r="C6" t="s">
        <v>15</v>
      </c>
      <c r="D6">
        <v>32</v>
      </c>
      <c r="E6" t="s">
        <v>24</v>
      </c>
      <c r="F6" t="s">
        <v>28</v>
      </c>
      <c r="G6">
        <v>50000</v>
      </c>
      <c r="H6" s="2" t="s">
        <v>96</v>
      </c>
      <c r="I6" s="2" t="s">
        <v>73</v>
      </c>
      <c r="J6" s="3">
        <f t="shared" si="0"/>
        <v>5930</v>
      </c>
      <c r="K6" s="3">
        <f t="shared" si="1"/>
        <v>4237</v>
      </c>
    </row>
    <row r="7" spans="1:11" x14ac:dyDescent="0.25">
      <c r="A7">
        <v>1006</v>
      </c>
      <c r="B7" t="s">
        <v>8</v>
      </c>
      <c r="C7" t="s">
        <v>9</v>
      </c>
      <c r="D7">
        <v>35</v>
      </c>
      <c r="E7" t="s">
        <v>24</v>
      </c>
      <c r="F7" t="s">
        <v>29</v>
      </c>
      <c r="G7">
        <v>65000</v>
      </c>
      <c r="H7" s="2" t="s">
        <v>96</v>
      </c>
      <c r="I7" s="2" t="s">
        <v>97</v>
      </c>
      <c r="J7" s="3">
        <f t="shared" si="0"/>
        <v>4540</v>
      </c>
      <c r="K7" s="3">
        <f t="shared" si="1"/>
        <v>3244</v>
      </c>
    </row>
    <row r="8" spans="1:11" x14ac:dyDescent="0.25">
      <c r="A8">
        <v>1007</v>
      </c>
      <c r="B8" t="s">
        <v>31</v>
      </c>
      <c r="C8" t="s">
        <v>32</v>
      </c>
      <c r="D8">
        <v>32</v>
      </c>
      <c r="E8" t="s">
        <v>26</v>
      </c>
      <c r="F8" t="s">
        <v>30</v>
      </c>
      <c r="G8">
        <v>41000</v>
      </c>
      <c r="H8" s="2" t="s">
        <v>98</v>
      </c>
      <c r="I8" s="2" t="s">
        <v>97</v>
      </c>
      <c r="J8" s="3">
        <f t="shared" si="0"/>
        <v>3743</v>
      </c>
      <c r="K8" s="3">
        <f t="shared" si="1"/>
        <v>2675</v>
      </c>
    </row>
    <row r="9" spans="1:11" x14ac:dyDescent="0.25">
      <c r="A9">
        <v>1008</v>
      </c>
      <c r="B9" t="s">
        <v>16</v>
      </c>
      <c r="C9" t="s">
        <v>17</v>
      </c>
      <c r="D9">
        <v>38</v>
      </c>
      <c r="E9" t="s">
        <v>24</v>
      </c>
      <c r="F9" t="s">
        <v>23</v>
      </c>
      <c r="G9">
        <v>48000</v>
      </c>
      <c r="H9" s="2" t="s">
        <v>99</v>
      </c>
      <c r="I9" s="2" t="s">
        <v>76</v>
      </c>
      <c r="J9" s="3">
        <f t="shared" si="0"/>
        <v>4611</v>
      </c>
      <c r="K9" s="3">
        <f t="shared" si="1"/>
        <v>3294</v>
      </c>
    </row>
    <row r="10" spans="1:11" x14ac:dyDescent="0.25">
      <c r="A10">
        <v>1009</v>
      </c>
      <c r="B10" t="s">
        <v>10</v>
      </c>
      <c r="C10" t="s">
        <v>11</v>
      </c>
      <c r="D10">
        <v>31</v>
      </c>
      <c r="E10" t="s">
        <v>24</v>
      </c>
      <c r="F10" t="s">
        <v>27</v>
      </c>
      <c r="G10">
        <v>42000</v>
      </c>
      <c r="H10" s="2" t="s">
        <v>100</v>
      </c>
      <c r="I10" s="2" t="s">
        <v>76</v>
      </c>
      <c r="J10" s="3">
        <f t="shared" si="0"/>
        <v>4214</v>
      </c>
      <c r="K10" s="3">
        <f t="shared" si="1"/>
        <v>3011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C5CE7-2520-4215-9741-F43441F7E0A2}">
  <dimension ref="A2:G12"/>
  <sheetViews>
    <sheetView workbookViewId="0">
      <selection activeCell="B17" sqref="B17"/>
    </sheetView>
  </sheetViews>
  <sheetFormatPr defaultRowHeight="15" x14ac:dyDescent="0.25"/>
  <cols>
    <col min="1" max="1" width="18.85546875" customWidth="1"/>
    <col min="2" max="2" width="12.7109375" style="11" customWidth="1"/>
    <col min="3" max="3" width="17.140625" customWidth="1"/>
    <col min="4" max="4" width="30.85546875" customWidth="1"/>
    <col min="5" max="5" width="18" customWidth="1"/>
    <col min="6" max="6" width="15.5703125" customWidth="1"/>
    <col min="7" max="7" width="28.85546875" customWidth="1"/>
  </cols>
  <sheetData>
    <row r="2" spans="1:7" x14ac:dyDescent="0.25">
      <c r="B2" s="27" t="s">
        <v>103</v>
      </c>
      <c r="C2" s="27"/>
      <c r="D2" s="27"/>
      <c r="E2" s="28" t="s">
        <v>104</v>
      </c>
      <c r="F2" s="28"/>
      <c r="G2" t="s">
        <v>106</v>
      </c>
    </row>
    <row r="3" spans="1:7" x14ac:dyDescent="0.25">
      <c r="B3" s="29" t="s">
        <v>18</v>
      </c>
      <c r="C3" s="6" t="s">
        <v>101</v>
      </c>
      <c r="D3" s="6" t="s">
        <v>102</v>
      </c>
      <c r="E3" s="6" t="s">
        <v>105</v>
      </c>
      <c r="F3" s="6" t="s">
        <v>20</v>
      </c>
      <c r="G3" s="6" t="s">
        <v>35</v>
      </c>
    </row>
    <row r="4" spans="1:7" x14ac:dyDescent="0.25">
      <c r="A4" t="s">
        <v>107</v>
      </c>
      <c r="B4" s="11">
        <v>1001</v>
      </c>
      <c r="C4" t="str">
        <f>_xlfn.XLOOKUP(B4,'DateToText|TRIM|Concatenate'!A2:A10,'DateToText|TRIM|Concatenate'!M2:M10)</f>
        <v>Jim Halpert</v>
      </c>
      <c r="D4" t="str" cm="1">
        <f t="array" ref="D4">_xlfn.XLOOKUP(B4,'DateToText|TRIM|Concatenate'!A2:A10,'DateToText|TRIM|Concatenate'!N2:N10,'DateToText|TRIM|Concatenate'!G2:G10)</f>
        <v>Jim.Halpert@gmail.com</v>
      </c>
      <c r="E4" t="str" cm="1">
        <f t="array" ref="E4:F4">_xlfn.XLOOKUP(B4,'DateToText|TRIM|Concatenate'!A2:A10,'DateToText|TRIM|Concatenate'!F2:G10)</f>
        <v>Salesman</v>
      </c>
      <c r="F4" s="11">
        <v>45000</v>
      </c>
      <c r="G4" t="str">
        <f>_xlfn.XLOOKUP(A4,C4:C12,D4:D12,"Not On th List")</f>
        <v>Jim.Halpert@gmail.com</v>
      </c>
    </row>
    <row r="5" spans="1:7" x14ac:dyDescent="0.25">
      <c r="A5" t="s">
        <v>108</v>
      </c>
      <c r="B5" s="11">
        <v>1002</v>
      </c>
      <c r="C5" t="str">
        <f>_xlfn.XLOOKUP(B5,'DateToText|TRIM|Concatenate'!A3:A11,'DateToText|TRIM|Concatenate'!M3:M11)</f>
        <v>Pam Beasley</v>
      </c>
      <c r="D5" t="str" cm="1">
        <f t="array" ref="D5">_xlfn.XLOOKUP(B5,'DateToText|TRIM|Concatenate'!A3:A11,'DateToText|TRIM|Concatenate'!N3:N11,'DateToText|TRIM|Concatenate'!G3:G11)</f>
        <v>Pam.Beasley@gmail.com</v>
      </c>
      <c r="E5" t="str" cm="1">
        <f t="array" ref="E5:F5">_xlfn.XLOOKUP(B5,'DateToText|TRIM|Concatenate'!A3:A11,'DateToText|TRIM|Concatenate'!F3:G11)</f>
        <v>Receptionist</v>
      </c>
      <c r="F5" s="11">
        <v>36000</v>
      </c>
      <c r="G5" t="str">
        <f t="shared" ref="G5:G12" si="0">_xlfn.XLOOKUP(A5,C5:C13,D5:D13,"Not On th List")</f>
        <v>Pam.Beasley@gmail.com</v>
      </c>
    </row>
    <row r="6" spans="1:7" x14ac:dyDescent="0.25">
      <c r="A6" t="s">
        <v>109</v>
      </c>
      <c r="B6" s="11">
        <v>1003</v>
      </c>
      <c r="C6" t="str">
        <f>_xlfn.XLOOKUP(B6,'DateToText|TRIM|Concatenate'!A4:A12,'DateToText|TRIM|Concatenate'!M4:M12)</f>
        <v>Dwight  Schrute</v>
      </c>
      <c r="D6" t="str" cm="1">
        <f t="array" ref="D6">_xlfn.XLOOKUP(B6,'DateToText|TRIM|Concatenate'!A4:A12,'DateToText|TRIM|Concatenate'!N4:N12,'DateToText|TRIM|Concatenate'!G4:G12)</f>
        <v>Dwight.Schrute@gmail.com</v>
      </c>
      <c r="E6" t="str" cm="1">
        <f t="array" ref="E6:F6">_xlfn.XLOOKUP(B6,'DateToText|TRIM|Concatenate'!A4:A12,'DateToText|TRIM|Concatenate'!F4:G12)</f>
        <v>Salesman</v>
      </c>
      <c r="F6" s="11">
        <v>63000</v>
      </c>
      <c r="G6" t="str">
        <f t="shared" si="0"/>
        <v>Dwight.Schrute@gmail.com</v>
      </c>
    </row>
    <row r="7" spans="1:7" x14ac:dyDescent="0.25">
      <c r="A7" t="s">
        <v>110</v>
      </c>
      <c r="B7" s="11">
        <v>1004</v>
      </c>
      <c r="C7" t="str">
        <f>_xlfn.XLOOKUP(B7,'DateToText|TRIM|Concatenate'!A5:A13,'DateToText|TRIM|Concatenate'!M5:M13)</f>
        <v>Angela Martin</v>
      </c>
      <c r="D7" t="str" cm="1">
        <f t="array" ref="D7">_xlfn.XLOOKUP(B7,'DateToText|TRIM|Concatenate'!A5:A13,'DateToText|TRIM|Concatenate'!N5:N13,'DateToText|TRIM|Concatenate'!G5:G13)</f>
        <v>Angela.Martin@gmail.com</v>
      </c>
      <c r="E7" t="str" cm="1">
        <f t="array" ref="E7:F7">_xlfn.XLOOKUP(B7,'DateToText|TRIM|Concatenate'!A5:A13,'DateToText|TRIM|Concatenate'!F5:G13)</f>
        <v>Accountant</v>
      </c>
      <c r="F7" s="11">
        <v>47000</v>
      </c>
      <c r="G7" t="str">
        <f t="shared" si="0"/>
        <v>Angela.Martin@gmail.com</v>
      </c>
    </row>
    <row r="8" spans="1:7" x14ac:dyDescent="0.25">
      <c r="A8" t="s">
        <v>114</v>
      </c>
      <c r="B8" s="11">
        <v>1005</v>
      </c>
      <c r="C8" t="str">
        <f>_xlfn.XLOOKUP(B8,'DateToText|TRIM|Concatenate'!A6:A14,'DateToText|TRIM|Concatenate'!M6:M14)</f>
        <v xml:space="preserve">Toby Flenderson    </v>
      </c>
      <c r="D8" t="str" cm="1">
        <f t="array" ref="D8">_xlfn.XLOOKUP(B8,'DateToText|TRIM|Concatenate'!A6:A14,'DateToText|TRIM|Concatenate'!N6:N14,'DateToText|TRIM|Concatenate'!G6:G14)</f>
        <v>Toby.Flenderson@gmail.com</v>
      </c>
      <c r="E8" t="str" cm="1">
        <f t="array" ref="E8:F8">_xlfn.XLOOKUP(B8,'DateToText|TRIM|Concatenate'!A6:A14,'DateToText|TRIM|Concatenate'!F6:G14)</f>
        <v>HR</v>
      </c>
      <c r="F8" s="11">
        <v>50000</v>
      </c>
      <c r="G8" t="str">
        <f t="shared" si="0"/>
        <v>Not On th List</v>
      </c>
    </row>
    <row r="9" spans="1:7" x14ac:dyDescent="0.25">
      <c r="A9" t="s">
        <v>111</v>
      </c>
      <c r="B9" s="11">
        <v>1006</v>
      </c>
      <c r="C9" t="str">
        <f>_xlfn.XLOOKUP(B9,'DateToText|TRIM|Concatenate'!A7:A15,'DateToText|TRIM|Concatenate'!M7:M15)</f>
        <v>Michael    Scott</v>
      </c>
      <c r="D9" t="str" cm="1">
        <f t="array" ref="D9">_xlfn.XLOOKUP(B9,'DateToText|TRIM|Concatenate'!A7:A15,'DateToText|TRIM|Concatenate'!N7:N15,'DateToText|TRIM|Concatenate'!G7:G15)</f>
        <v>Michael.Scott@gmail.com</v>
      </c>
      <c r="E9" t="str" cm="1">
        <f t="array" ref="E9:F9">_xlfn.XLOOKUP(B9,'DateToText|TRIM|Concatenate'!A7:A15,'DateToText|TRIM|Concatenate'!F7:G15)</f>
        <v>Regional Manager</v>
      </c>
      <c r="F9" s="11">
        <v>65000</v>
      </c>
      <c r="G9" t="str">
        <f t="shared" si="0"/>
        <v>Michael.Scott@gmail.com</v>
      </c>
    </row>
    <row r="10" spans="1:7" x14ac:dyDescent="0.25">
      <c r="A10" t="s">
        <v>115</v>
      </c>
      <c r="B10" s="11">
        <v>1007</v>
      </c>
      <c r="C10" t="str">
        <f>_xlfn.XLOOKUP(B10,'DateToText|TRIM|Concatenate'!A8:A16,'DateToText|TRIM|Concatenate'!M8:M16)</f>
        <v>Meredith Palmer</v>
      </c>
      <c r="D10" t="str" cm="1">
        <f t="array" ref="D10">_xlfn.XLOOKUP(B10,'DateToText|TRIM|Concatenate'!A8:A16,'DateToText|TRIM|Concatenate'!N8:N16,'DateToText|TRIM|Concatenate'!G8:G16)</f>
        <v>Meredith.Palmer@gmail.com</v>
      </c>
      <c r="E10" t="str" cm="1">
        <f t="array" ref="E10:F10">_xlfn.XLOOKUP(B10,'DateToText|TRIM|Concatenate'!A8:A16,'DateToText|TRIM|Concatenate'!F8:G16)</f>
        <v>Supplier Relations</v>
      </c>
      <c r="F10" s="11">
        <v>41000</v>
      </c>
      <c r="G10" t="str">
        <f t="shared" si="0"/>
        <v>Not On th List</v>
      </c>
    </row>
    <row r="11" spans="1:7" x14ac:dyDescent="0.25">
      <c r="A11" t="s">
        <v>112</v>
      </c>
      <c r="B11" s="11">
        <v>1008</v>
      </c>
      <c r="C11" t="str">
        <f>_xlfn.XLOOKUP(B11,'DateToText|TRIM|Concatenate'!A9:A17,'DateToText|TRIM|Concatenate'!M9:M17)</f>
        <v>Stanley   Hudson</v>
      </c>
      <c r="D11" t="str" cm="1">
        <f t="array" ref="D11">_xlfn.XLOOKUP(B11,'DateToText|TRIM|Concatenate'!A9:A17,'DateToText|TRIM|Concatenate'!N9:N17,'DateToText|TRIM|Concatenate'!G9:G17)</f>
        <v>Stanley.Hudson@gmail.com</v>
      </c>
      <c r="E11" t="str" cm="1">
        <f t="array" ref="E11:F11">_xlfn.XLOOKUP(B11,'DateToText|TRIM|Concatenate'!A9:A17,'DateToText|TRIM|Concatenate'!F9:G17)</f>
        <v>Salesman</v>
      </c>
      <c r="F11" s="11">
        <v>48000</v>
      </c>
      <c r="G11" t="str">
        <f t="shared" si="0"/>
        <v>Stanley.Hudson@gmail.com</v>
      </c>
    </row>
    <row r="12" spans="1:7" x14ac:dyDescent="0.25">
      <c r="A12" t="s">
        <v>113</v>
      </c>
      <c r="B12" s="11">
        <v>1009</v>
      </c>
      <c r="C12" t="str">
        <f>_xlfn.XLOOKUP(B12,'DateToText|TRIM|Concatenate'!A10:A18,'DateToText|TRIM|Concatenate'!M10:M18)</f>
        <v xml:space="preserve">Kevin Malone </v>
      </c>
      <c r="D12" t="str" cm="1">
        <f t="array" ref="D12">_xlfn.XLOOKUP(B12,'DateToText|TRIM|Concatenate'!A10:A18,'DateToText|TRIM|Concatenate'!N10:N18,'DateToText|TRIM|Concatenate'!G10:G18)</f>
        <v>Kevin.Malone@gmail.com</v>
      </c>
      <c r="E12" t="str" cm="1">
        <f t="array" ref="E12:F12">_xlfn.XLOOKUP(B12,'DateToText|TRIM|Concatenate'!A10:A18,'DateToText|TRIM|Concatenate'!F10:G18)</f>
        <v>Accountant</v>
      </c>
      <c r="F12" s="11">
        <v>42000</v>
      </c>
      <c r="G12" t="str">
        <f t="shared" si="0"/>
        <v>Kevin.Malone@gmail.com</v>
      </c>
    </row>
  </sheetData>
  <mergeCells count="2">
    <mergeCell ref="B2:D2"/>
    <mergeCell ref="E2:F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4E925-6033-407C-AD70-6C7F98E25705}">
  <dimension ref="A1:S4"/>
  <sheetViews>
    <sheetView workbookViewId="0">
      <selection activeCell="B11" sqref="B11"/>
    </sheetView>
  </sheetViews>
  <sheetFormatPr defaultRowHeight="15" x14ac:dyDescent="0.25"/>
  <cols>
    <col min="1" max="1" width="22" customWidth="1"/>
  </cols>
  <sheetData>
    <row r="1" spans="1:19" x14ac:dyDescent="0.25">
      <c r="A1" s="30"/>
      <c r="B1" s="30" t="s">
        <v>116</v>
      </c>
      <c r="C1" s="30"/>
      <c r="D1" s="30"/>
      <c r="E1" s="30"/>
      <c r="F1" s="30"/>
      <c r="G1" s="30"/>
      <c r="H1" s="30" t="s">
        <v>117</v>
      </c>
      <c r="I1" s="30" t="s">
        <v>116</v>
      </c>
      <c r="J1" s="30" t="s">
        <v>118</v>
      </c>
      <c r="K1" s="30" t="s">
        <v>119</v>
      </c>
      <c r="L1" s="30" t="s">
        <v>120</v>
      </c>
      <c r="M1" s="30" t="s">
        <v>121</v>
      </c>
      <c r="N1" s="30" t="s">
        <v>122</v>
      </c>
      <c r="O1" s="30" t="s">
        <v>123</v>
      </c>
      <c r="P1" s="30" t="s">
        <v>124</v>
      </c>
      <c r="Q1" s="30" t="s">
        <v>125</v>
      </c>
      <c r="R1" s="30" t="s">
        <v>126</v>
      </c>
      <c r="S1" s="30" t="s">
        <v>127</v>
      </c>
    </row>
    <row r="2" spans="1:19" x14ac:dyDescent="0.25">
      <c r="A2" s="30" t="s">
        <v>128</v>
      </c>
      <c r="B2" s="30">
        <f>_xlfn.XLOOKUP(I1,H1:S1,H2:S2)</f>
        <v>310</v>
      </c>
      <c r="C2" s="30"/>
      <c r="D2" s="30"/>
      <c r="E2" s="30"/>
      <c r="F2" s="30"/>
      <c r="G2" s="30" t="s">
        <v>128</v>
      </c>
      <c r="H2" s="30">
        <v>450</v>
      </c>
      <c r="I2" s="30">
        <v>310</v>
      </c>
      <c r="J2" s="30">
        <v>150</v>
      </c>
      <c r="K2" s="30">
        <v>750</v>
      </c>
      <c r="L2" s="30">
        <v>440</v>
      </c>
      <c r="M2" s="30">
        <v>485</v>
      </c>
      <c r="N2" s="30">
        <v>510</v>
      </c>
      <c r="O2" s="30">
        <v>347</v>
      </c>
      <c r="P2" s="30">
        <v>736</v>
      </c>
      <c r="Q2" s="30">
        <v>155</v>
      </c>
      <c r="R2" s="30">
        <v>450</v>
      </c>
      <c r="S2" s="30">
        <v>288</v>
      </c>
    </row>
    <row r="3" spans="1:19" x14ac:dyDescent="0.25">
      <c r="A3" s="30" t="s">
        <v>129</v>
      </c>
      <c r="B3" s="30">
        <f t="shared" ref="B3:B4" si="0">_xlfn.XLOOKUP(I2,H2:S2,H3:S3)</f>
        <v>40</v>
      </c>
      <c r="C3" s="30"/>
      <c r="D3" s="30"/>
      <c r="E3" s="30"/>
      <c r="F3" s="30"/>
      <c r="G3" s="30" t="s">
        <v>129</v>
      </c>
      <c r="H3" s="30">
        <v>75</v>
      </c>
      <c r="I3" s="30">
        <v>40</v>
      </c>
      <c r="J3" s="30">
        <v>65</v>
      </c>
      <c r="K3" s="30">
        <v>50</v>
      </c>
      <c r="L3" s="30">
        <v>24</v>
      </c>
      <c r="M3" s="30">
        <v>71</v>
      </c>
      <c r="N3" s="30">
        <v>57</v>
      </c>
      <c r="O3" s="30">
        <v>61</v>
      </c>
      <c r="P3" s="30">
        <v>34</v>
      </c>
      <c r="Q3" s="30">
        <v>41</v>
      </c>
      <c r="R3" s="30">
        <v>58</v>
      </c>
      <c r="S3" s="30">
        <v>91</v>
      </c>
    </row>
    <row r="4" spans="1:19" x14ac:dyDescent="0.25">
      <c r="A4" s="30" t="s">
        <v>130</v>
      </c>
      <c r="B4" s="30">
        <f t="shared" si="0"/>
        <v>118</v>
      </c>
      <c r="C4" s="30"/>
      <c r="D4" s="30"/>
      <c r="E4" s="30"/>
      <c r="F4" s="30"/>
      <c r="G4" s="30" t="s">
        <v>130</v>
      </c>
      <c r="H4" s="30">
        <v>200</v>
      </c>
      <c r="I4" s="30">
        <v>118</v>
      </c>
      <c r="J4" s="30">
        <v>145</v>
      </c>
      <c r="K4" s="30">
        <v>210</v>
      </c>
      <c r="L4" s="30">
        <v>45</v>
      </c>
      <c r="M4" s="30">
        <v>170</v>
      </c>
      <c r="N4" s="30">
        <v>130</v>
      </c>
      <c r="O4" s="30">
        <v>90</v>
      </c>
      <c r="P4" s="30">
        <v>55</v>
      </c>
      <c r="Q4" s="30">
        <v>110</v>
      </c>
      <c r="R4" s="30">
        <v>130</v>
      </c>
      <c r="S4" s="30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IF|IFS|LEN|Sum|SumIF|SumIFS</vt:lpstr>
      <vt:lpstr>LeftRight</vt:lpstr>
      <vt:lpstr>DateToText|TRIM|Concatenate</vt:lpstr>
      <vt:lpstr>Substitute</vt:lpstr>
      <vt:lpstr>Days-NetworkDays</vt:lpstr>
      <vt:lpstr>XLOOKUP</vt:lpstr>
      <vt:lpstr>XLOOKUP HORRIZOTAL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Samuel Ovuehor</cp:lastModifiedBy>
  <dcterms:created xsi:type="dcterms:W3CDTF">2021-12-16T14:18:34Z</dcterms:created>
  <dcterms:modified xsi:type="dcterms:W3CDTF">2023-02-27T01:49:51Z</dcterms:modified>
</cp:coreProperties>
</file>