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ileMichael/Downloads/PYTHON/"/>
    </mc:Choice>
  </mc:AlternateContent>
  <xr:revisionPtr revIDLastSave="0" documentId="13_ncr:1_{FC521594-8171-9742-9008-082C56B22080}" xr6:coauthVersionLast="47" xr6:coauthVersionMax="47" xr10:uidLastSave="{00000000-0000-0000-0000-000000000000}"/>
  <bookViews>
    <workbookView xWindow="0" yWindow="500" windowWidth="28800" windowHeight="16340" firstSheet="2" activeTab="6" xr2:uid="{9C504889-49C9-40B1-AAA2-560E668D4FD1}"/>
  </bookViews>
  <sheets>
    <sheet name="IF FUNCTION 01 Practice" sheetId="3" r:id="rId1"/>
    <sheet name="CONCATENATE Practice" sheetId="7" r:id="rId2"/>
    <sheet name="VLOOKUP FUNCTION Practice" sheetId="2" r:id="rId3"/>
    <sheet name="INDEX MATCH FUNCTION Practice" sheetId="6" r:id="rId4"/>
    <sheet name="CUSTOMER INFO" sheetId="1" r:id="rId5"/>
    <sheet name="LEFT RIGHT MID Practice" sheetId="4" r:id="rId6"/>
    <sheet name="SUMIF Practice" sheetId="5" r:id="rId7"/>
  </sheet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J8" i="5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E12" i="4"/>
  <c r="E13" i="4"/>
  <c r="E14" i="4"/>
  <c r="E15" i="4"/>
  <c r="E16" i="4"/>
  <c r="E17" i="4"/>
  <c r="D12" i="4"/>
  <c r="D13" i="4"/>
  <c r="D14" i="4"/>
  <c r="D15" i="4"/>
  <c r="D16" i="4"/>
  <c r="D17" i="4"/>
  <c r="C12" i="4"/>
  <c r="H12" i="4" s="1"/>
  <c r="C13" i="4"/>
  <c r="H13" i="4" s="1"/>
  <c r="C14" i="4"/>
  <c r="H14" i="4" s="1"/>
  <c r="C15" i="4"/>
  <c r="H15" i="4" s="1"/>
  <c r="C16" i="4"/>
  <c r="H16" i="4" s="1"/>
  <c r="C17" i="4"/>
  <c r="H17" i="4" s="1"/>
  <c r="F12" i="6"/>
  <c r="D12" i="6"/>
  <c r="J9" i="6"/>
  <c r="I9" i="6"/>
  <c r="H9" i="6"/>
  <c r="G9" i="6"/>
  <c r="F9" i="6"/>
  <c r="F9" i="2"/>
  <c r="F12" i="2"/>
  <c r="J9" i="2"/>
  <c r="I9" i="2"/>
  <c r="H9" i="2"/>
  <c r="G9" i="2"/>
  <c r="D12" i="2"/>
  <c r="D9" i="2"/>
  <c r="E10" i="3"/>
  <c r="E11" i="3"/>
  <c r="E12" i="3"/>
  <c r="E13" i="3"/>
  <c r="E14" i="3"/>
  <c r="E15" i="3"/>
  <c r="E16" i="3"/>
  <c r="E17" i="3"/>
  <c r="E18" i="3"/>
  <c r="E19" i="3"/>
  <c r="E20" i="3"/>
  <c r="D11" i="3"/>
  <c r="D12" i="3"/>
  <c r="D13" i="3"/>
  <c r="D14" i="3"/>
  <c r="D15" i="3"/>
  <c r="D16" i="3"/>
  <c r="D17" i="3"/>
  <c r="D18" i="3"/>
  <c r="D19" i="3"/>
  <c r="D20" i="3"/>
  <c r="C20" i="7"/>
  <c r="E20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19" i="7"/>
  <c r="E19" i="7" s="1"/>
  <c r="D9" i="6" l="1"/>
  <c r="F11" i="4" l="1"/>
  <c r="G11" i="4" s="1"/>
  <c r="E11" i="4"/>
  <c r="D11" i="4"/>
  <c r="C11" i="4"/>
  <c r="D10" i="3"/>
  <c r="H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rgb="FF000000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<sst xmlns="http://schemas.openxmlformats.org/spreadsheetml/2006/main" count="1177" uniqueCount="850">
  <si>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</si>
  <si>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</si>
  <si>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</si>
  <si>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</si>
  <si>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</si>
  <si>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</si>
  <si>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</si>
  <si>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</si>
  <si>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</si>
  <si>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</si>
  <si>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</si>
  <si>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</si>
  <si>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</si>
  <si>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</si>
  <si>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</si>
  <si>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</si>
  <si>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</si>
  <si>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</si>
  <si>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</si>
  <si>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</si>
  <si>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</si>
  <si>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</si>
  <si>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</si>
  <si>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</si>
  <si>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</si>
  <si>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</si>
  <si>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</si>
  <si>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</si>
  <si>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</si>
  <si>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</si>
  <si>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</si>
  <si>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</si>
  <si>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</si>
  <si>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</si>
  <si>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</si>
  <si>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</si>
  <si>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</si>
  <si>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</si>
  <si>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</si>
  <si>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</si>
  <si>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</si>
  <si>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</si>
  <si>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</si>
  <si>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</si>
  <si>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</si>
  <si>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</si>
  <si>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</si>
  <si>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</si>
  <si>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</si>
  <si>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</si>
  <si>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</si>
  <si>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</si>
  <si>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</si>
  <si>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</si>
  <si>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</si>
  <si>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</si>
  <si>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</si>
  <si>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</si>
  <si>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</si>
  <si>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</si>
  <si>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</si>
  <si>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</si>
  <si>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</si>
  <si>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</si>
  <si>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</si>
  <si>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</si>
  <si>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</si>
  <si>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</si>
  <si>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</si>
  <si>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</si>
  <si>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</si>
  <si>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</si>
  <si>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</si>
  <si>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</si>
  <si>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</si>
  <si>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</si>
  <si>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</si>
  <si>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</si>
  <si>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</si>
  <si>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</si>
  <si>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</si>
  <si>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</si>
  <si>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</si>
  <si>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</si>
  <si>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</si>
  <si>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</si>
  <si>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</si>
  <si>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</si>
  <si>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</si>
  <si>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</si>
  <si>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</si>
  <si>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</si>
  <si>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</si>
  <si>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</si>
  <si>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</si>
  <si>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</si>
  <si>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</si>
  <si>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</si>
  <si>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</si>
  <si>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</si>
  <si>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</si>
  <si>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</si>
  <si>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</si>
  <si>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</si>
  <si>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</si>
  <si>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</si>
  <si>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</si>
  <si>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</si>
  <si>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</si>
  <si>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</si>
  <si>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</si>
  <si>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</si>
  <si>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</si>
  <si>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</si>
  <si>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</si>
  <si>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</si>
  <si>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</si>
  <si>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</si>
  <si>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</si>
  <si>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</si>
  <si>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</si>
  <si>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</si>
  <si>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</si>
  <si>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</si>
  <si>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</si>
  <si>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</si>
  <si>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</si>
  <si>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</si>
  <si>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</si>
  <si>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</si>
  <si>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</si>
  <si>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</si>
  <si>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</si>
  <si>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</si>
  <si>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</si>
  <si>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</si>
  <si>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</si>
  <si>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</si>
  <si>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</si>
  <si>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</si>
  <si>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</si>
  <si>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</si>
  <si>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</si>
  <si>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</si>
  <si>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</si>
  <si>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</si>
  <si>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</si>
  <si>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</si>
  <si>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</si>
  <si>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</si>
  <si>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</si>
  <si>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</si>
  <si>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</si>
  <si>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</si>
  <si>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</si>
  <si>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</si>
  <si>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</si>
  <si>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</si>
  <si>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</si>
  <si>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</si>
  <si>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</si>
  <si>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</si>
  <si>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</si>
  <si>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</si>
  <si>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</si>
  <si>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</si>
  <si>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</si>
  <si>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</si>
  <si>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</si>
  <si>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</si>
  <si>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</si>
  <si>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</si>
  <si>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</si>
  <si>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</si>
  <si>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</si>
  <si>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</si>
  <si>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</si>
  <si>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</si>
  <si>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</si>
  <si>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</si>
  <si>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</si>
  <si>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</si>
  <si>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</si>
  <si>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</si>
  <si>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</si>
  <si>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</si>
  <si>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</si>
  <si>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</si>
  <si>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</si>
  <si>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</si>
  <si>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</si>
  <si>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</si>
  <si>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</si>
  <si>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</si>
  <si>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</si>
  <si>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</si>
  <si>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</si>
  <si>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</si>
  <si>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</si>
  <si>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</si>
  <si>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</si>
  <si>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</si>
  <si>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</si>
  <si>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</si>
  <si>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</si>
  <si>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</si>
  <si>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</si>
  <si>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</si>
  <si>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</si>
  <si>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</si>
  <si>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</si>
  <si>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</si>
  <si>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</si>
  <si>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</si>
  <si>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</si>
  <si>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</si>
  <si>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</si>
  <si>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</si>
  <si>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</si>
  <si>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</si>
  <si>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</si>
  <si>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</si>
  <si>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</si>
  <si>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</si>
  <si>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</si>
  <si>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</si>
  <si>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</si>
  <si>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</si>
  <si>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</si>
  <si>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</si>
  <si>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</si>
  <si>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</si>
  <si>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</si>
  <si>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</si>
  <si>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</si>
  <si>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</si>
  <si>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</si>
  <si>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</si>
  <si>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</si>
  <si>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</si>
  <si>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</si>
  <si>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</si>
  <si>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</si>
  <si>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</si>
  <si>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</si>
  <si>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</si>
  <si>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</si>
  <si>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</si>
  <si>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</si>
  <si>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</si>
  <si>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</si>
  <si>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</si>
  <si>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</si>
  <si>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</si>
  <si>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</si>
  <si>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</si>
  <si>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</si>
  <si>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</si>
  <si>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</si>
  <si>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</si>
  <si>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</si>
  <si>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</si>
  <si>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</si>
  <si>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</si>
  <si>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</si>
  <si>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</si>
  <si>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</si>
  <si>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</si>
  <si>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</si>
  <si>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</si>
  <si>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</si>
  <si>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</si>
  <si>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</si>
  <si>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</si>
  <si>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</si>
  <si>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</si>
  <si>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</si>
  <si>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</si>
  <si>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</si>
  <si>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</si>
  <si>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</si>
  <si>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</si>
  <si>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</si>
  <si>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</si>
  <si>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</si>
  <si>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</si>
  <si>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</si>
  <si>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</si>
  <si>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</si>
  <si>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</si>
  <si>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</si>
  <si>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</si>
  <si>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</si>
  <si>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</si>
  <si>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</si>
  <si>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</si>
  <si>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</si>
  <si>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</si>
  <si>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</si>
  <si>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</si>
  <si>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</si>
  <si>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</si>
  <si>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</si>
  <si>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</si>
  <si>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</si>
  <si>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</si>
  <si>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</si>
  <si>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</si>
  <si>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</si>
  <si>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</si>
  <si>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</si>
  <si>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</si>
  <si>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</si>
  <si>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</si>
  <si>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</si>
  <si>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</si>
  <si>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</si>
  <si>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</si>
  <si>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</si>
  <si>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</si>
  <si>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</si>
  <si>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</si>
  <si>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</si>
  <si>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</si>
  <si>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</si>
  <si>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</si>
  <si>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</si>
  <si>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</si>
  <si>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</si>
  <si>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</si>
  <si>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</si>
  <si>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</si>
  <si>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</si>
  <si>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</si>
  <si>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</si>
  <si>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</si>
  <si>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</si>
  <si>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</si>
  <si>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</si>
  <si>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</si>
  <si>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</si>
  <si>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</si>
  <si>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</si>
  <si>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</si>
  <si>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</si>
  <si>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</si>
  <si>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</si>
  <si>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</si>
  <si>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</si>
  <si>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</si>
  <si>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</si>
  <si>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</si>
  <si>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</si>
  <si>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</si>
  <si>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</si>
  <si>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</si>
  <si>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</si>
  <si>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</si>
  <si>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</si>
  <si>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</si>
  <si>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</si>
  <si>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</si>
  <si>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</si>
  <si>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</si>
  <si>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</si>
  <si>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</si>
  <si>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</si>
  <si>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</si>
  <si>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</si>
  <si>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</si>
  <si>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</si>
  <si>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</si>
  <si>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</si>
  <si>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</si>
  <si>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</si>
  <si>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</si>
  <si>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</si>
  <si>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</si>
  <si>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</si>
  <si>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</si>
  <si>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</si>
  <si>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</si>
  <si>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</si>
  <si>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</si>
  <si>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</si>
  <si>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</si>
  <si>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</si>
  <si>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</si>
  <si>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</si>
  <si>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</si>
  <si>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</si>
  <si>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</si>
  <si>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</si>
  <si>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</si>
  <si>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</si>
  <si>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</si>
  <si>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</si>
  <si>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</si>
  <si>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</si>
  <si>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</si>
  <si>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</si>
  <si>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</si>
  <si>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</si>
  <si>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</si>
  <si>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</si>
  <si>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</si>
  <si>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</si>
  <si>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</si>
  <si>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</si>
  <si>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</si>
  <si>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</si>
  <si>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</si>
  <si>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</si>
  <si>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</si>
  <si>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</si>
  <si>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</si>
  <si>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</si>
  <si>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</si>
  <si>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</si>
  <si>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</si>
  <si>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</si>
  <si>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</si>
  <si>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</si>
  <si>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</si>
  <si>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</si>
  <si>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</si>
  <si>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</si>
  <si>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</si>
  <si>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</si>
  <si>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</si>
  <si>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</si>
  <si>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</si>
  <si>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</si>
  <si>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</si>
  <si>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</si>
  <si>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</si>
  <si>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</si>
  <si>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</si>
  <si>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</si>
  <si>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</si>
  <si>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</si>
  <si>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</si>
  <si>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</si>
  <si>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</si>
  <si>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</si>
  <si>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</si>
  <si>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</si>
  <si>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</si>
  <si>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</si>
  <si>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</si>
  <si>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</si>
  <si>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</si>
  <si>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</si>
  <si>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</si>
  <si>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</si>
  <si>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</si>
  <si>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</si>
  <si>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</si>
  <si>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</si>
  <si>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</si>
  <si>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</si>
  <si>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</si>
  <si>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</si>
  <si>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</si>
  <si>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</si>
  <si>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</si>
  <si>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</si>
  <si>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</si>
  <si>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</si>
  <si>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</si>
  <si>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</si>
  <si>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</si>
  <si>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</si>
  <si>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</si>
  <si>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</si>
  <si>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</si>
  <si>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</si>
  <si>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</si>
  <si>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</si>
  <si>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</si>
  <si>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</si>
  <si>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</si>
  <si>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</si>
  <si>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</si>
  <si>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</si>
  <si>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</si>
  <si>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</si>
  <si>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</si>
  <si>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</si>
  <si>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</si>
  <si>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</si>
  <si>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</si>
  <si>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</si>
  <si>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</si>
  <si>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</si>
  <si>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</si>
  <si>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</si>
  <si>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</si>
  <si>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</si>
  <si>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</si>
  <si>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</si>
  <si>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</si>
  <si>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</si>
  <si>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</si>
  <si>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</si>
  <si>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</si>
  <si>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</si>
  <si>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</si>
  <si>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</si>
  <si>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</si>
  <si>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</si>
  <si>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</si>
  <si>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</si>
  <si>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</si>
  <si>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</si>
  <si>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</si>
  <si>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</si>
  <si>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</si>
  <si>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</si>
  <si>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</si>
  <si>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</si>
  <si>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</si>
  <si>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</si>
  <si>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</si>
  <si>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</si>
  <si>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</si>
  <si>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</si>
  <si>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</si>
  <si>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</si>
  <si>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</si>
  <si>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</si>
  <si>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</si>
  <si>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</si>
  <si>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</si>
  <si>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</si>
  <si>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</si>
  <si>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</si>
  <si>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</si>
  <si>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</si>
  <si>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</si>
  <si>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</si>
  <si>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</si>
  <si>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</si>
  <si>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</si>
  <si>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</si>
  <si>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</si>
  <si>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</si>
  <si>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</si>
  <si>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</si>
  <si>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</si>
  <si>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</si>
  <si>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</si>
  <si>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</si>
  <si>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</si>
  <si>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</si>
  <si>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</si>
  <si>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</si>
  <si>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</si>
  <si>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</si>
  <si>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</si>
  <si>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</si>
  <si>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</si>
  <si>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</si>
  <si>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</si>
  <si>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</si>
  <si>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</si>
  <si>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</si>
  <si>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</si>
  <si>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</si>
  <si>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</si>
  <si>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</si>
  <si>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</si>
  <si>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</si>
  <si>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</si>
  <si>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</si>
  <si>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</si>
  <si>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</si>
  <si>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</si>
  <si>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</si>
  <si>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</si>
  <si>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</si>
  <si>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</si>
  <si>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</si>
  <si>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</si>
  <si>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</si>
  <si>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</si>
  <si>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</si>
  <si>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</si>
  <si>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</si>
  <si>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</si>
  <si>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</si>
  <si>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</si>
  <si>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</si>
  <si>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</si>
  <si>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</si>
  <si>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</si>
  <si>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</si>
  <si>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</si>
  <si>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</si>
  <si>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</si>
  <si>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</si>
  <si>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</si>
  <si>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</si>
  <si>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</si>
  <si>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</si>
  <si>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</si>
  <si>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</si>
  <si>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</si>
  <si>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</si>
  <si>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</si>
  <si>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</si>
  <si>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</si>
  <si>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</si>
  <si>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</si>
  <si>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</si>
  <si>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</si>
  <si>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</si>
  <si>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</si>
  <si>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</si>
  <si>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</si>
  <si>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</si>
  <si>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</si>
  <si>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</si>
  <si>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</si>
  <si>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</si>
  <si>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</si>
  <si>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</si>
  <si>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</si>
  <si>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</si>
  <si>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</si>
  <si>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</si>
  <si>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</si>
  <si>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</si>
  <si>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</si>
  <si>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</si>
  <si>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</si>
  <si>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</si>
  <si>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</si>
  <si>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</si>
  <si>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</si>
  <si>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</si>
  <si>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</si>
  <si>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</si>
  <si>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</si>
  <si>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</si>
  <si>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</si>
  <si>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</si>
  <si>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</si>
  <si>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</si>
  <si>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</si>
  <si>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</si>
  <si>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</si>
  <si>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</si>
  <si>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</si>
  <si>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</si>
  <si>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</si>
  <si>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</si>
  <si>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</si>
  <si>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</si>
  <si>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</si>
  <si>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</si>
  <si>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</si>
  <si>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</si>
  <si>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</si>
  <si>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</si>
  <si>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</si>
  <si>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</si>
  <si>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</si>
  <si>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</si>
  <si>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</si>
  <si>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</si>
  <si>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</si>
  <si>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</si>
  <si>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</si>
  <si>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</si>
  <si>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</si>
  <si>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</si>
  <si>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</si>
  <si>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</si>
  <si>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</si>
  <si>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</si>
  <si>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</si>
  <si>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</si>
  <si>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</si>
  <si>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</si>
  <si>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</si>
  <si>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</si>
  <si>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</si>
  <si>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</si>
  <si>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</si>
  <si>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</si>
  <si>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</si>
  <si>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</si>
  <si>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</si>
  <si>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</si>
  <si>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</si>
  <si>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</si>
  <si>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</si>
  <si>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</si>
  <si>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</si>
  <si>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</si>
  <si>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</si>
  <si>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</si>
  <si>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</si>
  <si>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</si>
  <si>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</si>
  <si>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</si>
  <si>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</si>
  <si>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</si>
  <si>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</si>
  <si>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</si>
  <si>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</si>
  <si>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</si>
  <si>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</si>
  <si>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</si>
  <si>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</si>
  <si>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</si>
  <si>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</si>
  <si>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</si>
  <si>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</si>
  <si>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</si>
  <si>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</si>
  <si>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</si>
  <si>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</si>
  <si>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</si>
  <si>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</si>
  <si>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</si>
  <si>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</si>
  <si>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</si>
  <si>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</si>
  <si>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</si>
  <si>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</si>
  <si>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</si>
  <si>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</si>
  <si>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</si>
  <si>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</si>
  <si>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</si>
  <si>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</si>
  <si>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</si>
  <si>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</si>
  <si>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</si>
  <si>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</si>
  <si>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</si>
  <si>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</si>
  <si>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</si>
  <si>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</si>
  <si>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</si>
  <si>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</si>
  <si>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</si>
  <si>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</si>
  <si>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</si>
  <si>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</si>
  <si>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</si>
  <si>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</si>
  <si>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</si>
  <si>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</si>
  <si>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</si>
  <si>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</si>
  <si>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</si>
  <si>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</si>
  <si>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</si>
  <si>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</si>
  <si>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</si>
  <si>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</si>
  <si>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</si>
  <si>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</si>
  <si>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</si>
  <si>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</si>
  <si>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</si>
  <si>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</si>
  <si>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</si>
  <si>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</si>
  <si>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</si>
  <si>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</si>
  <si>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</si>
  <si>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</si>
  <si>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</si>
  <si>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</si>
  <si>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</si>
  <si>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</si>
  <si>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</si>
  <si>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</si>
  <si>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</si>
  <si>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</si>
  <si>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</si>
  <si>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</si>
  <si>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</si>
  <si>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</si>
  <si>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</si>
  <si>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</si>
  <si>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</si>
  <si>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</si>
  <si>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</si>
  <si>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</si>
  <si>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</si>
  <si>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</si>
  <si>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</si>
  <si>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</si>
  <si>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</si>
  <si>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</si>
  <si>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</si>
  <si>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</si>
  <si>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</si>
  <si>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</si>
  <si>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</si>
  <si>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</si>
  <si>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</si>
  <si>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</si>
  <si>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</si>
  <si>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</si>
  <si>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</si>
  <si>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</si>
  <si>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</si>
  <si>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</si>
  <si>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</si>
  <si>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</si>
  <si>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</si>
  <si>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</si>
  <si>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</si>
  <si>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</si>
  <si>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</si>
  <si>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</si>
  <si>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</si>
  <si>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</si>
  <si>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</si>
  <si>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</si>
  <si>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</si>
  <si>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</si>
  <si>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</si>
  <si>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</si>
  <si>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</si>
  <si>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</si>
  <si>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</si>
  <si>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</si>
  <si>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</si>
  <si>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</si>
  <si>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</si>
  <si>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</si>
  <si>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</si>
  <si>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</si>
  <si>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</si>
  <si>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</si>
  <si>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</si>
  <si>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</si>
  <si>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</si>
  <si>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</si>
  <si>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CLASS NAME</t>
  </si>
  <si>
    <t>STATUS(IFS)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</si>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</sst>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9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3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Normal_Customer Info" xfId="3" xr:uid="{5B29114F-3462-423F-BB2A-9DE6CDF9AB03}"/>
  </cellStyles>
  <dxfs count="28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508514583336" createdVersion="7" refreshedVersion="7" minRefreshableVersion="3" recordCount="120" xr:uid="{F859F56C-ABD1-0F43-9F6F-3B59892C9A6F}">
  <cacheSource type="worksheet">
    <worksheetSource name="table6"/>
  </cacheSource>
  <cacheFields count="4">
    <cacheField name="MOVIE" numFmtId="0">
      <sharedItems/>
    </cacheField>
    <cacheField name="GROSS" numFmtId="44">
      <sharedItems containsSemiMixedTypes="0" containsString="0" containsNumber="1" containsInteger="1" minValue="153952592" maxValue="936662225" count="120">
        <n v="159220819"/>
        <n v="191719337"/>
        <n v="210614939"/>
        <n v="215288866"/>
        <n v="172956409"/>
        <n v="217350219"/>
        <n v="355559216"/>
        <n v="334191110"/>
        <n v="350126372"/>
        <n v="760507625"/>
        <n v="459005868"/>
        <n v="858373000"/>
        <n v="678815482"/>
        <n v="204380071"/>
        <n v="218967620"/>
        <n v="504014165"/>
        <n v="234760478"/>
        <n v="700059566"/>
        <n v="169106725"/>
        <n v="408084349"/>
        <n v="426829839"/>
        <n v="244082982"/>
        <n v="191452396"/>
        <n v="363070709"/>
        <n v="324591735"/>
        <n v="368065385"/>
        <n v="162805434"/>
        <n v="435110554"/>
        <n v="156645693"/>
        <n v="166167230"/>
        <n v="486295561"/>
        <n v="380843261"/>
        <n v="400738009"/>
        <n v="477371890"/>
        <n v="353007020"/>
        <n v="176040665"/>
        <n v="187705427"/>
        <n v="167767189"/>
        <n v="200852579"/>
        <n v="389813101"/>
        <n v="159342015"/>
        <n v="165092268"/>
        <n v="381409310"/>
        <n v="302305431"/>
        <n v="318087620"/>
        <n v="608581744"/>
        <n v="356461711"/>
        <n v="409013994"/>
        <n v="328828874"/>
        <n v="211593228"/>
        <n v="153952592"/>
        <n v="171015687"/>
        <n v="335451311"/>
        <n v="404540171"/>
        <n v="402828120"/>
        <n v="652270625"/>
        <n v="417719760"/>
        <n v="226277068"/>
        <n v="154058340"/>
        <n v="336045770"/>
        <n v="268492764"/>
        <n v="289916256"/>
        <n v="423315812"/>
        <n v="178406268"/>
        <n v="172825435"/>
        <n v="206445654"/>
        <n v="532177324"/>
        <n v="217049603"/>
        <n v="157019771"/>
        <n v="441226247"/>
        <n v="322719944"/>
        <n v="407022860"/>
        <n v="373585825"/>
        <n v="390532085"/>
        <n v="474544677"/>
        <n v="310676740"/>
        <n v="380270577"/>
        <n v="460998507"/>
        <n v="515198941"/>
        <n v="309306177"/>
        <n v="936662225"/>
        <n v="620181382"/>
        <n v="161197785"/>
        <n v="218815487"/>
        <n v="205881154"/>
        <n v="623357910"/>
        <n v="535234033"/>
        <n v="448139099"/>
        <n v="232906145"/>
        <n v="158348367"/>
        <n v="277322503"/>
        <n v="254464305"/>
        <n v="159582188"/>
        <n v="408010692"/>
        <n v="424668047"/>
        <n v="337135885"/>
        <n v="364001123"/>
        <n v="422783777"/>
        <n v="543638043"/>
        <n v="377845905"/>
        <n v="342551365"/>
        <n v="171479930"/>
        <n v="281576461"/>
        <n v="370782930"/>
        <n v="183637894"/>
        <n v="368384330"/>
        <n v="176484651"/>
        <n v="659363944"/>
        <n v="222498679"/>
        <n v="245852179"/>
        <n v="415004880"/>
        <n v="434038008"/>
        <n v="352390543"/>
        <n v="402111870"/>
        <n v="293004164"/>
        <n v="175084580"/>
        <n v="223808164"/>
        <n v="209255921"/>
        <n v="412563408"/>
        <n v="341268248"/>
      </sharedItems>
    </cacheField>
    <cacheField name="YEAR" numFmtId="0">
      <sharedItems containsSemiMixedTypes="0" containsString="0" containsNumber="1" containsInteger="1" minValue="1939" maxValue="2020" count="39">
        <n v="2019"/>
        <n v="2014"/>
        <n v="2007"/>
        <n v="2018"/>
        <n v="1997"/>
        <n v="1992"/>
        <n v="2010"/>
        <n v="2009"/>
        <n v="2015"/>
        <n v="2020"/>
        <n v="1991"/>
        <n v="2017"/>
        <n v="1984"/>
        <n v="2011"/>
        <n v="2016"/>
        <n v="2006"/>
        <n v="2013"/>
        <n v="2012"/>
        <n v="1982"/>
        <n v="1987"/>
        <n v="2003"/>
        <n v="2000"/>
        <n v="1939"/>
        <n v="2001"/>
        <n v="1996"/>
        <n v="1993"/>
        <n v="1990"/>
        <n v="1988"/>
        <n v="1998"/>
        <n v="2004"/>
        <n v="2002"/>
        <n v="1999"/>
        <n v="2005"/>
        <n v="1977"/>
        <n v="1983"/>
        <n v="2008"/>
        <n v="1973"/>
        <n v="1994"/>
        <n v="1995"/>
      </sharedItems>
    </cacheField>
    <cacheField name="RATING" numFmtId="0">
      <sharedItems count="4">
        <s v="R"/>
        <s v="G"/>
        <s v="PG"/>
        <s v="PG-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1917"/>
    <x v="0"/>
    <x v="0"/>
    <x v="0"/>
  </r>
  <r>
    <s v="22 Jump Street"/>
    <x v="1"/>
    <x v="1"/>
    <x v="0"/>
  </r>
  <r>
    <s v="300"/>
    <x v="2"/>
    <x v="2"/>
    <x v="0"/>
  </r>
  <r>
    <s v="A Star Is Born"/>
    <x v="3"/>
    <x v="3"/>
    <x v="0"/>
  </r>
  <r>
    <s v="Air Force One"/>
    <x v="4"/>
    <x v="4"/>
    <x v="0"/>
  </r>
  <r>
    <s v="Aladdin"/>
    <x v="5"/>
    <x v="5"/>
    <x v="1"/>
  </r>
  <r>
    <s v="Aladdin"/>
    <x v="6"/>
    <x v="0"/>
    <x v="2"/>
  </r>
  <r>
    <s v="Alice in Wonderland"/>
    <x v="7"/>
    <x v="6"/>
    <x v="2"/>
  </r>
  <r>
    <s v="American Sniper"/>
    <x v="8"/>
    <x v="1"/>
    <x v="0"/>
  </r>
  <r>
    <s v="Avatar"/>
    <x v="9"/>
    <x v="7"/>
    <x v="3"/>
  </r>
  <r>
    <s v="Avengers: Age of Ultron"/>
    <x v="10"/>
    <x v="8"/>
    <x v="3"/>
  </r>
  <r>
    <s v="Avengers: Endgame"/>
    <x v="11"/>
    <x v="0"/>
    <x v="3"/>
  </r>
  <r>
    <s v="Avengers: Infinity War"/>
    <x v="12"/>
    <x v="3"/>
    <x v="3"/>
  </r>
  <r>
    <s v="Bad Boys for Life"/>
    <x v="13"/>
    <x v="9"/>
    <x v="0"/>
  </r>
  <r>
    <s v="Beauty and the Beast"/>
    <x v="14"/>
    <x v="10"/>
    <x v="1"/>
  </r>
  <r>
    <s v="Beauty and the Beast"/>
    <x v="15"/>
    <x v="11"/>
    <x v="2"/>
  </r>
  <r>
    <s v="Beverly Hills Cop"/>
    <x v="16"/>
    <x v="12"/>
    <x v="0"/>
  </r>
  <r>
    <s v="Black Panther"/>
    <x v="17"/>
    <x v="3"/>
    <x v="3"/>
  </r>
  <r>
    <s v="Bridesmaids"/>
    <x v="18"/>
    <x v="13"/>
    <x v="0"/>
  </r>
  <r>
    <s v="Captain America: Civil War"/>
    <x v="19"/>
    <x v="14"/>
    <x v="3"/>
  </r>
  <r>
    <s v="Captain Marvel"/>
    <x v="20"/>
    <x v="0"/>
    <x v="3"/>
  </r>
  <r>
    <s v="Cars"/>
    <x v="21"/>
    <x v="15"/>
    <x v="1"/>
  </r>
  <r>
    <s v="Cars 2"/>
    <x v="22"/>
    <x v="13"/>
    <x v="1"/>
  </r>
  <r>
    <s v="Deadpool"/>
    <x v="23"/>
    <x v="14"/>
    <x v="0"/>
  </r>
  <r>
    <s v="Deadpool 2"/>
    <x v="24"/>
    <x v="3"/>
    <x v="0"/>
  </r>
  <r>
    <s v="Despicable Me 2"/>
    <x v="25"/>
    <x v="16"/>
    <x v="2"/>
  </r>
  <r>
    <s v="Django Unchained"/>
    <x v="26"/>
    <x v="17"/>
    <x v="0"/>
  </r>
  <r>
    <s v="E.T. the Extra-Terrestrial"/>
    <x v="27"/>
    <x v="18"/>
    <x v="2"/>
  </r>
  <r>
    <s v="Fatal Attraction"/>
    <x v="28"/>
    <x v="19"/>
    <x v="0"/>
  </r>
  <r>
    <s v="Fifty Shades of Grey"/>
    <x v="29"/>
    <x v="8"/>
    <x v="0"/>
  </r>
  <r>
    <s v="Finding Dory"/>
    <x v="30"/>
    <x v="14"/>
    <x v="2"/>
  </r>
  <r>
    <s v="Finding Nemo"/>
    <x v="31"/>
    <x v="20"/>
    <x v="1"/>
  </r>
  <r>
    <s v="Frozen"/>
    <x v="32"/>
    <x v="16"/>
    <x v="2"/>
  </r>
  <r>
    <s v="Frozen II"/>
    <x v="33"/>
    <x v="0"/>
    <x v="2"/>
  </r>
  <r>
    <s v="Furious 7"/>
    <x v="34"/>
    <x v="8"/>
    <x v="3"/>
  </r>
  <r>
    <s v="Get Out"/>
    <x v="35"/>
    <x v="11"/>
    <x v="0"/>
  </r>
  <r>
    <s v="Gladiator"/>
    <x v="36"/>
    <x v="21"/>
    <x v="0"/>
  </r>
  <r>
    <s v="Gone Girl"/>
    <x v="37"/>
    <x v="1"/>
    <x v="0"/>
  </r>
  <r>
    <s v="Gone with the Wind"/>
    <x v="38"/>
    <x v="22"/>
    <x v="1"/>
  </r>
  <r>
    <s v="Guardians of the Galaxy Vol. 2"/>
    <x v="39"/>
    <x v="11"/>
    <x v="3"/>
  </r>
  <r>
    <s v="Halloween"/>
    <x v="40"/>
    <x v="3"/>
    <x v="0"/>
  </r>
  <r>
    <s v="Hannibal"/>
    <x v="41"/>
    <x v="23"/>
    <x v="0"/>
  </r>
  <r>
    <s v="Harry Potter and the Deathly Hallows: Part 2"/>
    <x v="42"/>
    <x v="13"/>
    <x v="3"/>
  </r>
  <r>
    <s v="Harry Potter and the Half-Blood Prince"/>
    <x v="43"/>
    <x v="7"/>
    <x v="2"/>
  </r>
  <r>
    <s v="Harry Potter and the Sorcerer's Stone"/>
    <x v="44"/>
    <x v="23"/>
    <x v="2"/>
  </r>
  <r>
    <s v="Incredibles 2"/>
    <x v="45"/>
    <x v="3"/>
    <x v="2"/>
  </r>
  <r>
    <s v="Inside Out"/>
    <x v="46"/>
    <x v="8"/>
    <x v="2"/>
  </r>
  <r>
    <s v="Iron Man 3"/>
    <x v="47"/>
    <x v="16"/>
    <x v="3"/>
  </r>
  <r>
    <s v="It"/>
    <x v="48"/>
    <x v="11"/>
    <x v="0"/>
  </r>
  <r>
    <s v="It Chapter Two"/>
    <x v="49"/>
    <x v="0"/>
    <x v="0"/>
  </r>
  <r>
    <s v="Jerry Maguire"/>
    <x v="50"/>
    <x v="24"/>
    <x v="0"/>
  </r>
  <r>
    <s v="John Wick: Chapter 3 - Parabellum"/>
    <x v="51"/>
    <x v="0"/>
    <x v="0"/>
  </r>
  <r>
    <s v="Joker"/>
    <x v="52"/>
    <x v="0"/>
    <x v="0"/>
  </r>
  <r>
    <s v="Jumanji: Welcome to the Jungle"/>
    <x v="53"/>
    <x v="11"/>
    <x v="3"/>
  </r>
  <r>
    <s v="Jurassic Park"/>
    <x v="54"/>
    <x v="25"/>
    <x v="3"/>
  </r>
  <r>
    <s v="Jurassic World"/>
    <x v="55"/>
    <x v="8"/>
    <x v="3"/>
  </r>
  <r>
    <s v="Jurassic World: Fallen Kingdom"/>
    <x v="56"/>
    <x v="3"/>
    <x v="3"/>
  </r>
  <r>
    <s v="Logan"/>
    <x v="57"/>
    <x v="11"/>
    <x v="0"/>
  </r>
  <r>
    <s v="Mad Max: Fury Road"/>
    <x v="58"/>
    <x v="8"/>
    <x v="0"/>
  </r>
  <r>
    <s v="Minions"/>
    <x v="59"/>
    <x v="8"/>
    <x v="2"/>
  </r>
  <r>
    <s v="Monsters University"/>
    <x v="60"/>
    <x v="16"/>
    <x v="1"/>
  </r>
  <r>
    <s v="Monsters, Inc."/>
    <x v="61"/>
    <x v="23"/>
    <x v="1"/>
  </r>
  <r>
    <s v="Pirates of the Caribbean: Dead Man's Chest"/>
    <x v="62"/>
    <x v="15"/>
    <x v="3"/>
  </r>
  <r>
    <s v="Pretty Woman"/>
    <x v="63"/>
    <x v="26"/>
    <x v="0"/>
  </r>
  <r>
    <s v="Rain Man"/>
    <x v="64"/>
    <x v="27"/>
    <x v="0"/>
  </r>
  <r>
    <s v="Ratatouille"/>
    <x v="65"/>
    <x v="2"/>
    <x v="1"/>
  </r>
  <r>
    <s v="Rogue One: A Star Wars Story"/>
    <x v="66"/>
    <x v="14"/>
    <x v="3"/>
  </r>
  <r>
    <s v="Saving Private Ryan"/>
    <x v="67"/>
    <x v="28"/>
    <x v="0"/>
  </r>
  <r>
    <s v="Scary Movie"/>
    <x v="68"/>
    <x v="21"/>
    <x v="0"/>
  </r>
  <r>
    <s v="Shrek 2"/>
    <x v="69"/>
    <x v="29"/>
    <x v="2"/>
  </r>
  <r>
    <s v="Shrek the Third"/>
    <x v="70"/>
    <x v="2"/>
    <x v="2"/>
  </r>
  <r>
    <s v="Spider-Man"/>
    <x v="71"/>
    <x v="30"/>
    <x v="3"/>
  </r>
  <r>
    <s v="Spider-Man 2"/>
    <x v="72"/>
    <x v="29"/>
    <x v="3"/>
  </r>
  <r>
    <s v="Spider-Man: Far from Home"/>
    <x v="73"/>
    <x v="0"/>
    <x v="3"/>
  </r>
  <r>
    <s v="Star Wars: Episode I - The Phantom Menace"/>
    <x v="74"/>
    <x v="31"/>
    <x v="2"/>
  </r>
  <r>
    <s v="Star Wars: Episode II - Attack of the Clones"/>
    <x v="75"/>
    <x v="30"/>
    <x v="2"/>
  </r>
  <r>
    <s v="Star Wars: Episode III - Revenge of the Sith"/>
    <x v="76"/>
    <x v="32"/>
    <x v="3"/>
  </r>
  <r>
    <s v="Star Wars: Episode IV - A New Hope"/>
    <x v="77"/>
    <x v="33"/>
    <x v="2"/>
  </r>
  <r>
    <s v="Star Wars: Episode IX - The Rise of Skywalker"/>
    <x v="78"/>
    <x v="0"/>
    <x v="3"/>
  </r>
  <r>
    <s v="Star Wars: Episode VI - Return of the Jedi"/>
    <x v="79"/>
    <x v="34"/>
    <x v="2"/>
  </r>
  <r>
    <s v="Star Wars: Episode VII - The Force Awakens"/>
    <x v="80"/>
    <x v="8"/>
    <x v="3"/>
  </r>
  <r>
    <s v="Star Wars: Episode VIII - The Last Jedi"/>
    <x v="81"/>
    <x v="11"/>
    <x v="3"/>
  </r>
  <r>
    <s v="Straight Outta Compton"/>
    <x v="82"/>
    <x v="8"/>
    <x v="0"/>
  </r>
  <r>
    <s v="Ted"/>
    <x v="83"/>
    <x v="17"/>
    <x v="0"/>
  </r>
  <r>
    <s v="Terminator 2: Judgment Day"/>
    <x v="84"/>
    <x v="10"/>
    <x v="0"/>
  </r>
  <r>
    <s v="The Avengers"/>
    <x v="85"/>
    <x v="17"/>
    <x v="3"/>
  </r>
  <r>
    <s v="The Dark Knight"/>
    <x v="86"/>
    <x v="35"/>
    <x v="3"/>
  </r>
  <r>
    <s v="The Dark Knight Rises"/>
    <x v="87"/>
    <x v="17"/>
    <x v="3"/>
  </r>
  <r>
    <s v="The Exorcist"/>
    <x v="88"/>
    <x v="36"/>
    <x v="0"/>
  </r>
  <r>
    <s v="The Firm"/>
    <x v="89"/>
    <x v="25"/>
    <x v="0"/>
  </r>
  <r>
    <s v="The Hangover"/>
    <x v="90"/>
    <x v="7"/>
    <x v="0"/>
  </r>
  <r>
    <s v="The Hangover Part II"/>
    <x v="91"/>
    <x v="13"/>
    <x v="0"/>
  </r>
  <r>
    <s v="The Heat"/>
    <x v="92"/>
    <x v="16"/>
    <x v="0"/>
  </r>
  <r>
    <s v="The Hunger Games"/>
    <x v="93"/>
    <x v="17"/>
    <x v="3"/>
  </r>
  <r>
    <s v="The Hunger Games: Catching Fire"/>
    <x v="94"/>
    <x v="16"/>
    <x v="3"/>
  </r>
  <r>
    <s v="The Hunger Games: Mockingjay - Part 1"/>
    <x v="95"/>
    <x v="1"/>
    <x v="3"/>
  </r>
  <r>
    <s v="The Jungle Book"/>
    <x v="96"/>
    <x v="14"/>
    <x v="2"/>
  </r>
  <r>
    <s v="The Lion King"/>
    <x v="97"/>
    <x v="37"/>
    <x v="1"/>
  </r>
  <r>
    <s v="The Lion King"/>
    <x v="98"/>
    <x v="0"/>
    <x v="2"/>
  </r>
  <r>
    <s v="The Lord of the Rings: The Return of the King"/>
    <x v="99"/>
    <x v="20"/>
    <x v="3"/>
  </r>
  <r>
    <s v="The Lord of the Rings: The Two Towers"/>
    <x v="100"/>
    <x v="30"/>
    <x v="3"/>
  </r>
  <r>
    <s v="The Matrix"/>
    <x v="101"/>
    <x v="31"/>
    <x v="0"/>
  </r>
  <r>
    <s v="The Matrix Reloaded"/>
    <x v="102"/>
    <x v="20"/>
    <x v="0"/>
  </r>
  <r>
    <s v="The Passion of the Christ"/>
    <x v="103"/>
    <x v="29"/>
    <x v="0"/>
  </r>
  <r>
    <s v="The Revenant"/>
    <x v="104"/>
    <x v="8"/>
    <x v="0"/>
  </r>
  <r>
    <s v="The Secret Life of Pets"/>
    <x v="105"/>
    <x v="14"/>
    <x v="2"/>
  </r>
  <r>
    <s v="There's Something About Mary"/>
    <x v="106"/>
    <x v="28"/>
    <x v="0"/>
  </r>
  <r>
    <s v="Titanic"/>
    <x v="107"/>
    <x v="4"/>
    <x v="3"/>
  </r>
  <r>
    <s v="Toy Story"/>
    <x v="108"/>
    <x v="38"/>
    <x v="1"/>
  </r>
  <r>
    <s v="Toy Story 2"/>
    <x v="109"/>
    <x v="31"/>
    <x v="1"/>
  </r>
  <r>
    <s v="Toy Story 3"/>
    <x v="110"/>
    <x v="6"/>
    <x v="1"/>
  </r>
  <r>
    <s v="Toy Story 4"/>
    <x v="111"/>
    <x v="0"/>
    <x v="1"/>
  </r>
  <r>
    <s v="Transformers: Dark of the Moon"/>
    <x v="112"/>
    <x v="13"/>
    <x v="3"/>
  </r>
  <r>
    <s v="Transformers: Revenge of the Fallen"/>
    <x v="113"/>
    <x v="7"/>
    <x v="3"/>
  </r>
  <r>
    <s v="Up"/>
    <x v="114"/>
    <x v="7"/>
    <x v="2"/>
  </r>
  <r>
    <s v="Us"/>
    <x v="115"/>
    <x v="0"/>
    <x v="0"/>
  </r>
  <r>
    <s v="WALL·E"/>
    <x v="116"/>
    <x v="35"/>
    <x v="1"/>
  </r>
  <r>
    <s v="Wedding Crashers"/>
    <x v="117"/>
    <x v="32"/>
    <x v="0"/>
  </r>
  <r>
    <s v="Wonder Woman"/>
    <x v="118"/>
    <x v="11"/>
    <x v="3"/>
  </r>
  <r>
    <s v="Zootopia"/>
    <x v="119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223F8-1B1E-C347-B8FF-A765A32DEF8F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9:H59" firstHeaderRow="1" firstDataRow="1" firstDataCol="1"/>
  <pivotFields count="4">
    <pivotField showAll="0"/>
    <pivotField numFmtId="44" showAll="0"/>
    <pivotField axis="axisRow" showAll="0">
      <items count="40">
        <item x="22"/>
        <item x="36"/>
        <item x="33"/>
        <item x="18"/>
        <item x="34"/>
        <item x="12"/>
        <item x="19"/>
        <item x="27"/>
        <item x="26"/>
        <item x="10"/>
        <item x="5"/>
        <item x="25"/>
        <item x="37"/>
        <item x="38"/>
        <item x="24"/>
        <item x="4"/>
        <item x="28"/>
        <item x="31"/>
        <item x="21"/>
        <item x="23"/>
        <item x="30"/>
        <item x="20"/>
        <item x="29"/>
        <item x="32"/>
        <item x="15"/>
        <item x="2"/>
        <item x="35"/>
        <item x="7"/>
        <item x="6"/>
        <item x="13"/>
        <item x="17"/>
        <item x="16"/>
        <item x="1"/>
        <item x="8"/>
        <item x="14"/>
        <item x="11"/>
        <item x="3"/>
        <item x="0"/>
        <item x="9"/>
        <item t="default"/>
      </items>
    </pivotField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637D9-B7E6-3E4C-8E14-3E56F1867EFC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9:G24" firstHeaderRow="1" firstDataRow="1" firstDataCol="1"/>
  <pivotFields count="4">
    <pivotField showAll="0"/>
    <pivotField numFmtId="44" showAll="0">
      <items count="121">
        <item x="50"/>
        <item x="58"/>
        <item x="28"/>
        <item x="68"/>
        <item x="89"/>
        <item x="0"/>
        <item x="40"/>
        <item x="92"/>
        <item x="82"/>
        <item x="26"/>
        <item x="41"/>
        <item x="29"/>
        <item x="37"/>
        <item x="18"/>
        <item x="51"/>
        <item x="101"/>
        <item x="64"/>
        <item x="4"/>
        <item x="115"/>
        <item x="35"/>
        <item x="106"/>
        <item x="63"/>
        <item x="104"/>
        <item x="36"/>
        <item x="22"/>
        <item x="1"/>
        <item x="38"/>
        <item x="13"/>
        <item x="84"/>
        <item x="65"/>
        <item x="117"/>
        <item x="2"/>
        <item x="49"/>
        <item x="3"/>
        <item x="67"/>
        <item x="5"/>
        <item x="83"/>
        <item x="14"/>
        <item x="108"/>
        <item x="116"/>
        <item x="57"/>
        <item x="88"/>
        <item x="16"/>
        <item x="21"/>
        <item x="109"/>
        <item x="91"/>
        <item x="60"/>
        <item x="90"/>
        <item x="102"/>
        <item x="61"/>
        <item x="114"/>
        <item x="43"/>
        <item x="79"/>
        <item x="75"/>
        <item x="44"/>
        <item x="70"/>
        <item x="24"/>
        <item x="48"/>
        <item x="7"/>
        <item x="52"/>
        <item x="59"/>
        <item x="95"/>
        <item x="119"/>
        <item x="100"/>
        <item x="8"/>
        <item x="112"/>
        <item x="34"/>
        <item x="6"/>
        <item x="46"/>
        <item x="23"/>
        <item x="96"/>
        <item x="25"/>
        <item x="105"/>
        <item x="103"/>
        <item x="72"/>
        <item x="99"/>
        <item x="76"/>
        <item x="31"/>
        <item x="42"/>
        <item x="39"/>
        <item x="73"/>
        <item x="32"/>
        <item x="113"/>
        <item x="54"/>
        <item x="53"/>
        <item x="71"/>
        <item x="93"/>
        <item x="19"/>
        <item x="47"/>
        <item x="118"/>
        <item x="110"/>
        <item x="56"/>
        <item x="97"/>
        <item x="62"/>
        <item x="94"/>
        <item x="20"/>
        <item x="111"/>
        <item x="27"/>
        <item x="69"/>
        <item x="87"/>
        <item x="10"/>
        <item x="77"/>
        <item x="74"/>
        <item x="33"/>
        <item x="30"/>
        <item x="15"/>
        <item x="78"/>
        <item x="66"/>
        <item x="86"/>
        <item x="98"/>
        <item x="45"/>
        <item x="81"/>
        <item x="85"/>
        <item x="55"/>
        <item x="107"/>
        <item x="12"/>
        <item x="17"/>
        <item x="9"/>
        <item x="11"/>
        <item x="80"/>
        <item t="default"/>
      </items>
    </pivotField>
    <pivotField showAll="0">
      <items count="40">
        <item x="22"/>
        <item x="36"/>
        <item x="33"/>
        <item x="18"/>
        <item x="34"/>
        <item x="12"/>
        <item x="19"/>
        <item x="27"/>
        <item x="26"/>
        <item x="10"/>
        <item x="5"/>
        <item x="25"/>
        <item x="37"/>
        <item x="38"/>
        <item x="24"/>
        <item x="4"/>
        <item x="28"/>
        <item x="31"/>
        <item x="21"/>
        <item x="23"/>
        <item x="30"/>
        <item x="20"/>
        <item x="29"/>
        <item x="32"/>
        <item x="15"/>
        <item x="2"/>
        <item x="35"/>
        <item x="7"/>
        <item x="6"/>
        <item x="13"/>
        <item x="17"/>
        <item x="16"/>
        <item x="1"/>
        <item x="8"/>
        <item x="14"/>
        <item x="11"/>
        <item x="3"/>
        <item x="0"/>
        <item x="9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E20" totalsRowShown="0" headerRowDxfId="27">
  <autoFilter ref="B9:E20" xr:uid="{7EF28A09-475B-4A8C-844E-C16FB2512675}"/>
  <tableColumns count="4">
    <tableColumn id="1" xr3:uid="{E4E64CFB-9945-4C15-A551-B8D7EF06A537}" name="PROJECTS"/>
    <tableColumn id="2" xr3:uid="{D1AB6584-6930-421A-AA98-1EA108A173B7}" name="PERCENTAGE" dataDxfId="26" dataCellStyle="Comma"/>
    <tableColumn id="3" xr3:uid="{7FA28F0A-B617-4825-892A-86E0AF338E4A}" name="STATUS">
      <calculatedColumnFormula>IF(C10=1, "COMPLETE", IF(C10&gt;0, "IN PROGRESS", "NOT STARTED"))</calculatedColumnFormula>
    </tableColumn>
    <tableColumn id="4" xr3:uid="{3F30DEC4-E858-C240-AF68-CCC2C381A867}" name="STATUS(IFS)" dataDxfId="7">
      <calculatedColumnFormula>_xlfn.IFS(C10 = 1, "COMPLETED", C10 &gt; 0, "IN PROGRESS",C10 = 0, "NOT STARTED")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25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24">
      <calculatedColumnFormula>TODAY()+12</calculatedColumnFormula>
    </tableColumn>
    <tableColumn id="2" xr3:uid="{6A55012A-8882-4F48-BB58-C8756D3DDB37}" name="PERCENTAGE" dataDxfId="23" dataCellStyle="Comma"/>
    <tableColumn id="3" xr3:uid="{894B24EC-5522-489C-992E-2FE14787EBB4}" name="STATUS" dataDxfId="6">
      <calculatedColumnFormula>IF(C10&gt;TODAY(), _xlfn.CONCAT(IF(D10=1, "COMPLETE", IF(D10&gt;0, "IN PROGRESS", "NOT STARTED"))," ",TEXT(C10,"MM-DD-YY")),_xlfn.CONCAT(IF(D10=1,"COMPLETE",IF(D10&gt;0,"IN PROGRESS","NOT STARTED"))," ","PAST DUE"))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22" tableBorderDxfId="21" dataCellStyle="Normal_Customer Info">
  <autoFilter ref="A1:I92" xr:uid="{33761F1C-CD1E-4D9D-A116-776D8C10A0F3}"/>
  <tableColumns count="9">
    <tableColumn id="1" xr3:uid="{0B21E4DF-1BE9-442C-91B6-5D982E20EAAF}" name="Customer ID" dataDxfId="20" dataCellStyle="Normal_Customer Info"/>
    <tableColumn id="2" xr3:uid="{B2303E18-46EF-4012-AFFF-2F36313522E1}" name="Company Name" dataDxfId="19" dataCellStyle="Normal_Customer Info"/>
    <tableColumn id="3" xr3:uid="{0EB485C1-E027-4E44-9816-163BE46CC5BD}" name="Contact Name" dataDxfId="18" dataCellStyle="Normal_Customer Info"/>
    <tableColumn id="5" xr3:uid="{1CD1DFB3-CC11-4FF5-BE05-FBD86F1E03DC}" name="Address" dataDxfId="17" dataCellStyle="Normal_Customer Info"/>
    <tableColumn id="6" xr3:uid="{6F40B2DC-786B-44FB-BF57-27C1F3C11A50}" name="City" dataDxfId="16" dataCellStyle="Normal_Customer Info"/>
    <tableColumn id="7" xr3:uid="{BE59FE62-06B3-4539-AAEF-4B233706746D}" name="Region" dataDxfId="15" dataCellStyle="Normal_Customer Info"/>
    <tableColumn id="8" xr3:uid="{353BC7A9-288B-485C-BD71-CE2CCA02F728}" name="Postal Code" dataDxfId="14" dataCellStyle="Normal_Customer Info"/>
    <tableColumn id="9" xr3:uid="{0F98A9A0-D426-491A-8D7E-9B7649B52B1D}" name="Country" dataDxfId="13" dataCellStyle="Normal_Customer Info"/>
    <tableColumn id="10" xr3:uid="{0B3205FC-9D0A-4B7A-9CFA-900C03ED71FB}" name="Phone" dataDxfId="12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>
      <calculatedColumnFormula>LEFT(B11,2)</calculatedColumnFormula>
    </tableColumn>
    <tableColumn id="3" xr3:uid="{E2D5E53C-F135-4D8C-AE67-B7149C399860}" name="BRANCH">
      <calculatedColumnFormula>MID(B11,4,2)</calculatedColumnFormula>
    </tableColumn>
    <tableColumn id="4" xr3:uid="{B30C424E-11CD-470B-92EB-D5D54D805653}" name="YEAR">
      <calculatedColumnFormula>MID(B11,7,4)</calculatedColumnFormula>
    </tableColumn>
    <tableColumn id="5" xr3:uid="{88DAC759-628A-41A0-8715-0ED75C5C3082}" name="LEVEL CODE" dataDxfId="2">
      <calculatedColumnFormula>RIGHT(Table3[[#This Row],[TRAINING CODE]],2)</calculatedColumnFormula>
    </tableColumn>
    <tableColumn id="6" xr3:uid="{D9B352CE-4C3E-4CEE-89A5-9D991E3DE954}" name="LEVEL" dataDxfId="1">
      <calculatedColumnFormula>VLOOKUP(F11,Table4[],2,FALSE)</calculatedColumnFormula>
    </tableColumn>
    <tableColumn id="7" xr3:uid="{56FB84C4-842C-45D9-B9B8-56E1C80F2C98}" name="CLASS NAME" dataDxfId="0">
      <calculatedColumnFormula>VLOOKUP(Table3[[#This Row],[CLASS]],Table46[],2,FALSE)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11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10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9"/>
    <tableColumn id="2" xr3:uid="{C278F0A8-15A3-422C-A7A5-B3194F40A299}" name="GROSS" dataDxfId="8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09/?ref_=bo_cso_table_24" TargetMode="External"/><Relationship Id="rId21" Type="http://schemas.openxmlformats.org/officeDocument/2006/relationships/hyperlink" Target="https://www.boxofficemojo.com/year/2007/?ref_=bo_cso_table_19" TargetMode="External"/><Relationship Id="rId42" Type="http://schemas.openxmlformats.org/officeDocument/2006/relationships/hyperlink" Target="https://www.boxofficemojo.com/year/2013/?ref_=bo_cso_table_16" TargetMode="External"/><Relationship Id="rId47" Type="http://schemas.openxmlformats.org/officeDocument/2006/relationships/hyperlink" Target="https://www.boxofficemojo.com/year/2016/?ref_=bo_cso_table_21" TargetMode="External"/><Relationship Id="rId63" Type="http://schemas.openxmlformats.org/officeDocument/2006/relationships/hyperlink" Target="https://www.boxofficemojo.com/year/2004/?ref_=bo_cso_table_1" TargetMode="External"/><Relationship Id="rId68" Type="http://schemas.openxmlformats.org/officeDocument/2006/relationships/hyperlink" Target="https://www.boxofficemojo.com/year/2018/?ref_=bo_cso_table_6" TargetMode="External"/><Relationship Id="rId84" Type="http://schemas.openxmlformats.org/officeDocument/2006/relationships/hyperlink" Target="https://www.boxofficemojo.com/year/2015/?ref_=bo_cso_table_23" TargetMode="External"/><Relationship Id="rId89" Type="http://schemas.openxmlformats.org/officeDocument/2006/relationships/hyperlink" Target="https://www.boxofficemojo.com/year/1997/?ref_=bo_cso_table_28" TargetMode="External"/><Relationship Id="rId16" Type="http://schemas.openxmlformats.org/officeDocument/2006/relationships/hyperlink" Target="https://www.boxofficemojo.com/year/2015/?ref_=bo_cso_table_14" TargetMode="External"/><Relationship Id="rId107" Type="http://schemas.openxmlformats.org/officeDocument/2006/relationships/drawing" Target="../drawings/drawing6.xml"/><Relationship Id="rId11" Type="http://schemas.openxmlformats.org/officeDocument/2006/relationships/hyperlink" Target="https://www.boxofficemojo.com/year/1982/?ref_=bo_cso_table_9" TargetMode="External"/><Relationship Id="rId32" Type="http://schemas.openxmlformats.org/officeDocument/2006/relationships/hyperlink" Target="https://www.boxofficemojo.com/year/1997/?ref_=bo_cso_table_6" TargetMode="External"/><Relationship Id="rId37" Type="http://schemas.openxmlformats.org/officeDocument/2006/relationships/hyperlink" Target="https://www.boxofficemojo.com/year/2016/?ref_=bo_cso_table_11" TargetMode="External"/><Relationship Id="rId53" Type="http://schemas.openxmlformats.org/officeDocument/2006/relationships/hyperlink" Target="https://www.boxofficemojo.com/year/2019/?ref_=bo_cso_table_27" TargetMode="External"/><Relationship Id="rId58" Type="http://schemas.openxmlformats.org/officeDocument/2006/relationships/hyperlink" Target="https://www.boxofficemojo.com/year/2004/?ref_=bo_cso_table_32" TargetMode="External"/><Relationship Id="rId74" Type="http://schemas.openxmlformats.org/officeDocument/2006/relationships/hyperlink" Target="https://www.boxofficemojo.com/year/2012/?ref_=bo_cso_table_13" TargetMode="External"/><Relationship Id="rId79" Type="http://schemas.openxmlformats.org/officeDocument/2006/relationships/hyperlink" Target="https://www.boxofficemojo.com/year/2005/?ref_=bo_cso_table_18" TargetMode="External"/><Relationship Id="rId102" Type="http://schemas.openxmlformats.org/officeDocument/2006/relationships/hyperlink" Target="https://www.boxofficemojo.com/year/1993/?ref_=bo_cso_table_41" TargetMode="External"/><Relationship Id="rId5" Type="http://schemas.openxmlformats.org/officeDocument/2006/relationships/hyperlink" Target="https://www.boxofficemojo.com/year/2017/?ref_=bo_cso_table_3" TargetMode="External"/><Relationship Id="rId90" Type="http://schemas.openxmlformats.org/officeDocument/2006/relationships/hyperlink" Target="https://www.boxofficemojo.com/year/1988/?ref_=bo_cso_table_29" TargetMode="External"/><Relationship Id="rId95" Type="http://schemas.openxmlformats.org/officeDocument/2006/relationships/hyperlink" Target="https://www.boxofficemojo.com/year/2015/?ref_=bo_cso_table_34" TargetMode="External"/><Relationship Id="rId22" Type="http://schemas.openxmlformats.org/officeDocument/2006/relationships/hyperlink" Target="https://www.boxofficemojo.com/year/2001/?ref_=bo_cso_table_20" TargetMode="External"/><Relationship Id="rId27" Type="http://schemas.openxmlformats.org/officeDocument/2006/relationships/hyperlink" Target="https://www.boxofficemojo.com/year/2015/?ref_=bo_cso_table_1" TargetMode="External"/><Relationship Id="rId43" Type="http://schemas.openxmlformats.org/officeDocument/2006/relationships/hyperlink" Target="https://www.boxofficemojo.com/year/2006/?ref_=bo_cso_table_17" TargetMode="External"/><Relationship Id="rId48" Type="http://schemas.openxmlformats.org/officeDocument/2006/relationships/hyperlink" Target="https://www.boxofficemojo.com/year/2012/?ref_=bo_cso_table_22" TargetMode="External"/><Relationship Id="rId64" Type="http://schemas.openxmlformats.org/officeDocument/2006/relationships/hyperlink" Target="https://www.boxofficemojo.com/year/2016/?ref_=bo_cso_table_2" TargetMode="External"/><Relationship Id="rId69" Type="http://schemas.openxmlformats.org/officeDocument/2006/relationships/hyperlink" Target="https://www.boxofficemojo.com/year/2003/?ref_=bo_cso_table_7" TargetMode="External"/><Relationship Id="rId80" Type="http://schemas.openxmlformats.org/officeDocument/2006/relationships/hyperlink" Target="https://www.boxofficemojo.com/year/1991/?ref_=bo_cso_table_19" TargetMode="External"/><Relationship Id="rId85" Type="http://schemas.openxmlformats.org/officeDocument/2006/relationships/hyperlink" Target="https://www.boxofficemojo.com/year/1990/?ref_=bo_cso_table_24" TargetMode="External"/><Relationship Id="rId12" Type="http://schemas.openxmlformats.org/officeDocument/2006/relationships/hyperlink" Target="https://www.boxofficemojo.com/year/2013/?ref_=bo_cso_table_10" TargetMode="External"/><Relationship Id="rId17" Type="http://schemas.openxmlformats.org/officeDocument/2006/relationships/hyperlink" Target="https://www.boxofficemojo.com/year/2019/?ref_=bo_cso_table_15" TargetMode="External"/><Relationship Id="rId33" Type="http://schemas.openxmlformats.org/officeDocument/2006/relationships/hyperlink" Target="https://www.boxofficemojo.com/year/2015/?ref_=bo_cso_table_7" TargetMode="External"/><Relationship Id="rId38" Type="http://schemas.openxmlformats.org/officeDocument/2006/relationships/hyperlink" Target="https://www.boxofficemojo.com/year/2019/?ref_=bo_cso_table_12" TargetMode="External"/><Relationship Id="rId59" Type="http://schemas.openxmlformats.org/officeDocument/2006/relationships/hyperlink" Target="https://www.boxofficemojo.com/year/2015/?ref_=bo_cso_table_33" TargetMode="External"/><Relationship Id="rId103" Type="http://schemas.openxmlformats.org/officeDocument/2006/relationships/hyperlink" Target="https://www.boxofficemojo.com/year/2000/?ref_=bo_cso_table_42" TargetMode="External"/><Relationship Id="rId108" Type="http://schemas.openxmlformats.org/officeDocument/2006/relationships/table" Target="../tables/table7.xml"/><Relationship Id="rId20" Type="http://schemas.openxmlformats.org/officeDocument/2006/relationships/hyperlink" Target="https://www.boxofficemojo.com/year/2010/?ref_=bo_cso_table_18" TargetMode="External"/><Relationship Id="rId41" Type="http://schemas.openxmlformats.org/officeDocument/2006/relationships/hyperlink" Target="https://www.boxofficemojo.com/year/2019/?ref_=bo_cso_table_15" TargetMode="External"/><Relationship Id="rId54" Type="http://schemas.openxmlformats.org/officeDocument/2006/relationships/hyperlink" Target="https://www.boxofficemojo.com/year/2017/?ref_=bo_cso_table_28" TargetMode="External"/><Relationship Id="rId62" Type="http://schemas.openxmlformats.org/officeDocument/2006/relationships/hyperlink" Target="https://www.boxofficemojo.com/year/2014/?ref_=bo_cso_table_36" TargetMode="External"/><Relationship Id="rId70" Type="http://schemas.openxmlformats.org/officeDocument/2006/relationships/hyperlink" Target="https://www.boxofficemojo.com/year/2009/?ref_=bo_cso_table_8" TargetMode="External"/><Relationship Id="rId75" Type="http://schemas.openxmlformats.org/officeDocument/2006/relationships/hyperlink" Target="https://www.boxofficemojo.com/year/1998/?ref_=bo_cso_table_14" TargetMode="External"/><Relationship Id="rId83" Type="http://schemas.openxmlformats.org/officeDocument/2006/relationships/hyperlink" Target="https://www.boxofficemojo.com/year/2000/?ref_=bo_cso_table_22" TargetMode="External"/><Relationship Id="rId88" Type="http://schemas.openxmlformats.org/officeDocument/2006/relationships/hyperlink" Target="https://www.boxofficemojo.com/year/2019/?ref_=bo_cso_table_27" TargetMode="External"/><Relationship Id="rId91" Type="http://schemas.openxmlformats.org/officeDocument/2006/relationships/hyperlink" Target="https://www.boxofficemojo.com/year/1999/?ref_=bo_cso_table_30" TargetMode="External"/><Relationship Id="rId96" Type="http://schemas.openxmlformats.org/officeDocument/2006/relationships/hyperlink" Target="https://www.boxofficemojo.com/year/2001/?ref_=bo_cso_table_35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boxofficemojo.com/year/2016/?ref_=bo_cso_table_4" TargetMode="External"/><Relationship Id="rId15" Type="http://schemas.openxmlformats.org/officeDocument/2006/relationships/hyperlink" Target="https://www.boxofficemojo.com/year/2016/?ref_=bo_cso_table_13" TargetMode="External"/><Relationship Id="rId23" Type="http://schemas.openxmlformats.org/officeDocument/2006/relationships/hyperlink" Target="https://www.boxofficemojo.com/year/2002/?ref_=bo_cso_table_21" TargetMode="External"/><Relationship Id="rId28" Type="http://schemas.openxmlformats.org/officeDocument/2006/relationships/hyperlink" Target="https://www.boxofficemojo.com/year/2019/?ref_=bo_cso_table_2" TargetMode="External"/><Relationship Id="rId36" Type="http://schemas.openxmlformats.org/officeDocument/2006/relationships/hyperlink" Target="https://www.boxofficemojo.com/year/2008/?ref_=bo_cso_table_10" TargetMode="External"/><Relationship Id="rId49" Type="http://schemas.openxmlformats.org/officeDocument/2006/relationships/hyperlink" Target="https://www.boxofficemojo.com/year/2002/?ref_=bo_cso_table_23" TargetMode="External"/><Relationship Id="rId57" Type="http://schemas.openxmlformats.org/officeDocument/2006/relationships/hyperlink" Target="https://www.boxofficemojo.com/year/2003/?ref_=bo_cso_table_31" TargetMode="External"/><Relationship Id="rId106" Type="http://schemas.openxmlformats.org/officeDocument/2006/relationships/hyperlink" Target="https://www.boxofficemojo.com/year/1996/?ref_=bo_cso_table_45" TargetMode="External"/><Relationship Id="rId10" Type="http://schemas.openxmlformats.org/officeDocument/2006/relationships/hyperlink" Target="https://www.boxofficemojo.com/year/2004/?ref_=bo_cso_table_8" TargetMode="External"/><Relationship Id="rId31" Type="http://schemas.openxmlformats.org/officeDocument/2006/relationships/hyperlink" Target="https://www.boxofficemojo.com/year/2018/?ref_=bo_cso_table_5" TargetMode="External"/><Relationship Id="rId44" Type="http://schemas.openxmlformats.org/officeDocument/2006/relationships/hyperlink" Target="https://www.boxofficemojo.com/year/2018/?ref_=bo_cso_table_18" TargetMode="External"/><Relationship Id="rId52" Type="http://schemas.openxmlformats.org/officeDocument/2006/relationships/hyperlink" Target="https://www.boxofficemojo.com/year/2009/?ref_=bo_cso_table_26" TargetMode="External"/><Relationship Id="rId60" Type="http://schemas.openxmlformats.org/officeDocument/2006/relationships/hyperlink" Target="https://www.boxofficemojo.com/year/2011/?ref_=bo_cso_table_34" TargetMode="External"/><Relationship Id="rId65" Type="http://schemas.openxmlformats.org/officeDocument/2006/relationships/hyperlink" Target="https://www.boxofficemojo.com/year/2014/?ref_=bo_cso_table_3" TargetMode="External"/><Relationship Id="rId73" Type="http://schemas.openxmlformats.org/officeDocument/2006/relationships/hyperlink" Target="https://www.boxofficemojo.com/year/2017/?ref_=bo_cso_table_12" TargetMode="External"/><Relationship Id="rId78" Type="http://schemas.openxmlformats.org/officeDocument/2006/relationships/hyperlink" Target="https://www.boxofficemojo.com/year/2007/?ref_=bo_cso_table_17" TargetMode="External"/><Relationship Id="rId81" Type="http://schemas.openxmlformats.org/officeDocument/2006/relationships/hyperlink" Target="https://www.boxofficemojo.com/year/2020/?ref_=bo_cso_table_20" TargetMode="External"/><Relationship Id="rId86" Type="http://schemas.openxmlformats.org/officeDocument/2006/relationships/hyperlink" Target="https://www.boxofficemojo.com/year/1998/?ref_=bo_cso_table_25" TargetMode="External"/><Relationship Id="rId94" Type="http://schemas.openxmlformats.org/officeDocument/2006/relationships/hyperlink" Target="https://www.boxofficemojo.com/year/2014/?ref_=bo_cso_table_33" TargetMode="External"/><Relationship Id="rId99" Type="http://schemas.openxmlformats.org/officeDocument/2006/relationships/hyperlink" Target="https://www.boxofficemojo.com/year/2013/?ref_=bo_cso_table_38" TargetMode="External"/><Relationship Id="rId101" Type="http://schemas.openxmlformats.org/officeDocument/2006/relationships/hyperlink" Target="https://www.boxofficemojo.com/year/2019/?ref_=bo_cso_table_40" TargetMode="External"/><Relationship Id="rId4" Type="http://schemas.openxmlformats.org/officeDocument/2006/relationships/hyperlink" Target="https://www.boxofficemojo.com/year/2019/?ref_=bo_cso_table_2" TargetMode="External"/><Relationship Id="rId9" Type="http://schemas.openxmlformats.org/officeDocument/2006/relationships/hyperlink" Target="https://www.boxofficemojo.com/year/1977/?ref_=bo_cso_table_7" TargetMode="External"/><Relationship Id="rId13" Type="http://schemas.openxmlformats.org/officeDocument/2006/relationships/hyperlink" Target="https://www.boxofficemojo.com/year/2016/?ref_=bo_cso_table_11" TargetMode="External"/><Relationship Id="rId18" Type="http://schemas.openxmlformats.org/officeDocument/2006/relationships/hyperlink" Target="https://www.boxofficemojo.com/year/2016/?ref_=bo_cso_table_16" TargetMode="External"/><Relationship Id="rId39" Type="http://schemas.openxmlformats.org/officeDocument/2006/relationships/hyperlink" Target="https://www.boxofficemojo.com/year/2015/?ref_=bo_cso_table_13" TargetMode="External"/><Relationship Id="rId34" Type="http://schemas.openxmlformats.org/officeDocument/2006/relationships/hyperlink" Target="https://www.boxofficemojo.com/year/2012/?ref_=bo_cso_table_8" TargetMode="External"/><Relationship Id="rId50" Type="http://schemas.openxmlformats.org/officeDocument/2006/relationships/hyperlink" Target="https://www.boxofficemojo.com/year/2017/?ref_=bo_cso_table_24" TargetMode="External"/><Relationship Id="rId55" Type="http://schemas.openxmlformats.org/officeDocument/2006/relationships/hyperlink" Target="https://www.boxofficemojo.com/year/2011/?ref_=bo_cso_table_29" TargetMode="External"/><Relationship Id="rId76" Type="http://schemas.openxmlformats.org/officeDocument/2006/relationships/hyperlink" Target="https://www.boxofficemojo.com/year/2018/?ref_=bo_cso_table_15" TargetMode="External"/><Relationship Id="rId97" Type="http://schemas.openxmlformats.org/officeDocument/2006/relationships/hyperlink" Target="https://www.boxofficemojo.com/year/2012/?ref_=bo_cso_table_36" TargetMode="External"/><Relationship Id="rId104" Type="http://schemas.openxmlformats.org/officeDocument/2006/relationships/hyperlink" Target="https://www.boxofficemojo.com/year/1987/?ref_=bo_cso_table_43" TargetMode="External"/><Relationship Id="rId7" Type="http://schemas.openxmlformats.org/officeDocument/2006/relationships/hyperlink" Target="https://www.boxofficemojo.com/year/2019/?ref_=bo_cso_table_5" TargetMode="External"/><Relationship Id="rId71" Type="http://schemas.openxmlformats.org/officeDocument/2006/relationships/hyperlink" Target="https://www.boxofficemojo.com/year/2011/?ref_=bo_cso_table_9" TargetMode="External"/><Relationship Id="rId92" Type="http://schemas.openxmlformats.org/officeDocument/2006/relationships/hyperlink" Target="https://www.boxofficemojo.com/year/2019/?ref_=bo_cso_table_31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https://www.boxofficemojo.com/year/2009/?ref_=bo_cso_table_3" TargetMode="External"/><Relationship Id="rId24" Type="http://schemas.openxmlformats.org/officeDocument/2006/relationships/hyperlink" Target="https://www.boxofficemojo.com/year/1983/?ref_=bo_cso_table_22" TargetMode="External"/><Relationship Id="rId40" Type="http://schemas.openxmlformats.org/officeDocument/2006/relationships/hyperlink" Target="https://www.boxofficemojo.com/year/2012/?ref_=bo_cso_table_14" TargetMode="External"/><Relationship Id="rId45" Type="http://schemas.openxmlformats.org/officeDocument/2006/relationships/hyperlink" Target="https://www.boxofficemojo.com/year/2017/?ref_=bo_cso_table_19" TargetMode="External"/><Relationship Id="rId66" Type="http://schemas.openxmlformats.org/officeDocument/2006/relationships/hyperlink" Target="https://www.boxofficemojo.com/year/2019/?ref_=bo_cso_table_4" TargetMode="External"/><Relationship Id="rId87" Type="http://schemas.openxmlformats.org/officeDocument/2006/relationships/hyperlink" Target="https://www.boxofficemojo.com/year/2017/?ref_=bo_cso_table_26" TargetMode="External"/><Relationship Id="rId61" Type="http://schemas.openxmlformats.org/officeDocument/2006/relationships/hyperlink" Target="https://www.boxofficemojo.com/year/2002/?ref_=bo_cso_table_35" TargetMode="External"/><Relationship Id="rId82" Type="http://schemas.openxmlformats.org/officeDocument/2006/relationships/hyperlink" Target="https://www.boxofficemojo.com/year/2014/?ref_=bo_cso_table_21" TargetMode="External"/><Relationship Id="rId19" Type="http://schemas.openxmlformats.org/officeDocument/2006/relationships/hyperlink" Target="https://www.boxofficemojo.com/year/2015/?ref_=bo_cso_table_17" TargetMode="External"/><Relationship Id="rId14" Type="http://schemas.openxmlformats.org/officeDocument/2006/relationships/hyperlink" Target="https://www.boxofficemojo.com/year/2013/?ref_=bo_cso_table_12" TargetMode="External"/><Relationship Id="rId30" Type="http://schemas.openxmlformats.org/officeDocument/2006/relationships/hyperlink" Target="https://www.boxofficemojo.com/year/2018/?ref_=bo_cso_table_4" TargetMode="External"/><Relationship Id="rId35" Type="http://schemas.openxmlformats.org/officeDocument/2006/relationships/hyperlink" Target="https://www.boxofficemojo.com/year/2017/?ref_=bo_cso_table_9" TargetMode="External"/><Relationship Id="rId56" Type="http://schemas.openxmlformats.org/officeDocument/2006/relationships/hyperlink" Target="https://www.boxofficemojo.com/year/2005/?ref_=bo_cso_table_30" TargetMode="External"/><Relationship Id="rId77" Type="http://schemas.openxmlformats.org/officeDocument/2006/relationships/hyperlink" Target="https://www.boxofficemojo.com/year/2019/?ref_=bo_cso_table_16" TargetMode="External"/><Relationship Id="rId100" Type="http://schemas.openxmlformats.org/officeDocument/2006/relationships/hyperlink" Target="https://www.boxofficemojo.com/year/2018/?ref_=bo_cso_table_39" TargetMode="External"/><Relationship Id="rId105" Type="http://schemas.openxmlformats.org/officeDocument/2006/relationships/hyperlink" Target="https://www.boxofficemojo.com/year/2015/?ref_=bo_cso_table_44" TargetMode="External"/><Relationship Id="rId8" Type="http://schemas.openxmlformats.org/officeDocument/2006/relationships/hyperlink" Target="https://www.boxofficemojo.com/year/1999/?ref_=bo_cso_table_6" TargetMode="External"/><Relationship Id="rId51" Type="http://schemas.openxmlformats.org/officeDocument/2006/relationships/hyperlink" Target="https://www.boxofficemojo.com/year/1993/?ref_=bo_cso_table_25" TargetMode="External"/><Relationship Id="rId72" Type="http://schemas.openxmlformats.org/officeDocument/2006/relationships/hyperlink" Target="https://www.boxofficemojo.com/year/1984/?ref_=bo_cso_table_10" TargetMode="External"/><Relationship Id="rId93" Type="http://schemas.openxmlformats.org/officeDocument/2006/relationships/hyperlink" Target="https://www.boxofficemojo.com/year/2011/?ref_=bo_cso_table_32" TargetMode="External"/><Relationship Id="rId98" Type="http://schemas.openxmlformats.org/officeDocument/2006/relationships/hyperlink" Target="https://www.boxofficemojo.com/year/2015/?ref_=bo_cso_table_37" TargetMode="External"/><Relationship Id="rId3" Type="http://schemas.openxmlformats.org/officeDocument/2006/relationships/hyperlink" Target="https://www.boxofficemojo.com/year/2018/?ref_=bo_cso_table_1" TargetMode="External"/><Relationship Id="rId25" Type="http://schemas.openxmlformats.org/officeDocument/2006/relationships/hyperlink" Target="https://www.boxofficemojo.com/year/2009/?ref_=bo_cso_table_23" TargetMode="External"/><Relationship Id="rId46" Type="http://schemas.openxmlformats.org/officeDocument/2006/relationships/hyperlink" Target="https://www.boxofficemojo.com/year/2013/?ref_=bo_cso_table_20" TargetMode="External"/><Relationship Id="rId67" Type="http://schemas.openxmlformats.org/officeDocument/2006/relationships/hyperlink" Target="https://www.boxofficemojo.com/year/2017/?ref_=bo_cso_table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workbookViewId="0">
      <selection activeCell="K7" sqref="K7"/>
    </sheetView>
  </sheetViews>
  <sheetFormatPr baseColWidth="10" defaultColWidth="8.83203125" defaultRowHeight="15" x14ac:dyDescent="0.2"/>
  <cols>
    <col min="2" max="2" width="15.33203125" customWidth="1"/>
    <col min="3" max="3" width="18" customWidth="1"/>
    <col min="4" max="4" width="12.5" bestFit="1" customWidth="1"/>
    <col min="5" max="5" width="15.33203125" bestFit="1" customWidth="1"/>
  </cols>
  <sheetData>
    <row r="1" spans="2:8" ht="24" x14ac:dyDescent="0.3">
      <c r="B1" s="15" t="s">
        <v>667</v>
      </c>
      <c r="C1" s="15"/>
      <c r="D1" s="15"/>
      <c r="E1" s="15"/>
      <c r="F1" s="15"/>
      <c r="G1" s="15"/>
      <c r="H1" s="15"/>
    </row>
    <row r="9" spans="2:8" ht="19" x14ac:dyDescent="0.25">
      <c r="B9" s="4" t="s">
        <v>671</v>
      </c>
      <c r="C9" s="4" t="s">
        <v>669</v>
      </c>
      <c r="D9" s="4" t="s">
        <v>683</v>
      </c>
      <c r="E9" s="4" t="s">
        <v>847</v>
      </c>
    </row>
    <row r="10" spans="2:8" x14ac:dyDescent="0.2">
      <c r="B10" t="s">
        <v>672</v>
      </c>
      <c r="C10" s="8">
        <v>0.88</v>
      </c>
      <c r="D10" t="str">
        <f>IF(C10=1, "COMPLETE", IF(C10&gt;0, "IN PROGRESS", "NOT STARTED"))</f>
        <v>IN PROGRESS</v>
      </c>
      <c r="E10" t="str">
        <f t="shared" ref="E10:E20" si="0">_xlfn.IFS(C10 = 1, "COMPLETED", C10 &gt; 0, "IN PROGRESS",C10 = 0, "NOT STARTED")</f>
        <v>IN PROGRESS</v>
      </c>
    </row>
    <row r="11" spans="2:8" x14ac:dyDescent="0.2">
      <c r="B11" t="s">
        <v>673</v>
      </c>
      <c r="C11" s="8">
        <v>1</v>
      </c>
      <c r="D11" t="str">
        <f t="shared" ref="D11:D20" si="1">IF(C11=1, "COMPLETE", IF(C11&gt;0, "IN PROGRESS", "NOT STARTED"))</f>
        <v>COMPLETE</v>
      </c>
      <c r="E11" t="str">
        <f t="shared" si="0"/>
        <v>COMPLETED</v>
      </c>
    </row>
    <row r="12" spans="2:8" x14ac:dyDescent="0.2">
      <c r="B12" t="s">
        <v>674</v>
      </c>
      <c r="C12" s="8">
        <v>0</v>
      </c>
      <c r="D12" t="str">
        <f t="shared" si="1"/>
        <v>NOT STARTED</v>
      </c>
      <c r="E12" t="str">
        <f t="shared" si="0"/>
        <v>NOT STARTED</v>
      </c>
    </row>
    <row r="13" spans="2:8" x14ac:dyDescent="0.2">
      <c r="B13" t="s">
        <v>675</v>
      </c>
      <c r="C13" s="8">
        <v>7.0000000000000007E-2</v>
      </c>
      <c r="D13" t="str">
        <f t="shared" si="1"/>
        <v>IN PROGRESS</v>
      </c>
      <c r="E13" t="str">
        <f t="shared" si="0"/>
        <v>IN PROGRESS</v>
      </c>
    </row>
    <row r="14" spans="2:8" x14ac:dyDescent="0.2">
      <c r="B14" t="s">
        <v>676</v>
      </c>
      <c r="C14" s="8">
        <v>0.1</v>
      </c>
      <c r="D14" t="str">
        <f t="shared" si="1"/>
        <v>IN PROGRESS</v>
      </c>
      <c r="E14" t="str">
        <f t="shared" si="0"/>
        <v>IN PROGRESS</v>
      </c>
    </row>
    <row r="15" spans="2:8" x14ac:dyDescent="0.2">
      <c r="B15" t="s">
        <v>677</v>
      </c>
      <c r="C15" s="8">
        <v>1</v>
      </c>
      <c r="D15" t="str">
        <f t="shared" si="1"/>
        <v>COMPLETE</v>
      </c>
      <c r="E15" t="str">
        <f t="shared" si="0"/>
        <v>COMPLETED</v>
      </c>
    </row>
    <row r="16" spans="2:8" x14ac:dyDescent="0.2">
      <c r="B16" t="s">
        <v>678</v>
      </c>
      <c r="C16" s="8">
        <v>0.95</v>
      </c>
      <c r="D16" t="str">
        <f t="shared" si="1"/>
        <v>IN PROGRESS</v>
      </c>
      <c r="E16" t="str">
        <f t="shared" si="0"/>
        <v>IN PROGRESS</v>
      </c>
    </row>
    <row r="17" spans="2:5" x14ac:dyDescent="0.2">
      <c r="B17" t="s">
        <v>679</v>
      </c>
      <c r="C17" s="8">
        <v>0.43</v>
      </c>
      <c r="D17" t="str">
        <f t="shared" si="1"/>
        <v>IN PROGRESS</v>
      </c>
      <c r="E17" t="str">
        <f t="shared" si="0"/>
        <v>IN PROGRESS</v>
      </c>
    </row>
    <row r="18" spans="2:5" x14ac:dyDescent="0.2">
      <c r="B18" t="s">
        <v>680</v>
      </c>
      <c r="C18" s="8">
        <v>0</v>
      </c>
      <c r="D18" t="str">
        <f t="shared" si="1"/>
        <v>NOT STARTED</v>
      </c>
      <c r="E18" t="str">
        <f t="shared" si="0"/>
        <v>NOT STARTED</v>
      </c>
    </row>
    <row r="19" spans="2:5" x14ac:dyDescent="0.2">
      <c r="B19" t="s">
        <v>681</v>
      </c>
      <c r="C19" s="8">
        <v>1</v>
      </c>
      <c r="D19" t="str">
        <f t="shared" si="1"/>
        <v>COMPLETE</v>
      </c>
      <c r="E19" t="str">
        <f t="shared" si="0"/>
        <v>COMPLETED</v>
      </c>
    </row>
    <row r="20" spans="2:5" x14ac:dyDescent="0.2">
      <c r="B20" t="s">
        <v>682</v>
      </c>
      <c r="C20" s="8">
        <v>0.44</v>
      </c>
      <c r="D20" t="str">
        <f t="shared" si="1"/>
        <v>IN PROGRESS</v>
      </c>
      <c r="E20" t="str">
        <f t="shared" si="0"/>
        <v>IN PROGRESS</v>
      </c>
    </row>
  </sheetData>
  <mergeCells count="1">
    <mergeCell ref="B1:H1"/>
  </mergeCells>
  <conditionalFormatting sqref="C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{6E944FF9-E042-7D49-BF9B-FA7C0970AD9F}</x14:id>
        </ext>
      </extLst>
    </cfRule>
  </conditionalFormatting>
  <conditionalFormatting sqref="C10:C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{AF01BDC7-DE89-A842-8CFF-AFC078944A84}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44FF9-E042-7D49-BF9B-FA7C0970A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F01BDC7-DE89-A842-8CFF-AFC078944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C10:C20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L20"/>
  <sheetViews>
    <sheetView workbookViewId="0">
      <selection activeCell="G15" sqref="G15"/>
    </sheetView>
  </sheetViews>
  <sheetFormatPr baseColWidth="10" defaultColWidth="8.83203125" defaultRowHeight="15" x14ac:dyDescent="0.2"/>
  <cols>
    <col min="2" max="3" width="15.33203125" customWidth="1"/>
    <col min="4" max="4" width="18" customWidth="1"/>
    <col min="5" max="5" width="18.83203125" bestFit="1" customWidth="1"/>
  </cols>
  <sheetData>
    <row r="1" spans="2:12" ht="24" x14ac:dyDescent="0.3">
      <c r="B1" s="15" t="s">
        <v>667</v>
      </c>
      <c r="C1" s="15"/>
      <c r="D1" s="15"/>
      <c r="E1" s="15"/>
      <c r="F1" s="15"/>
      <c r="G1" s="15"/>
      <c r="H1" s="15"/>
      <c r="I1" s="15"/>
    </row>
    <row r="9" spans="2:12" ht="19" x14ac:dyDescent="0.25">
      <c r="B9" s="4" t="s">
        <v>671</v>
      </c>
      <c r="C9" s="4" t="s">
        <v>845</v>
      </c>
      <c r="D9" s="4" t="s">
        <v>669</v>
      </c>
      <c r="E9" s="4" t="s">
        <v>683</v>
      </c>
      <c r="L9" s="16"/>
    </row>
    <row r="10" spans="2:12" x14ac:dyDescent="0.2">
      <c r="B10" t="s">
        <v>672</v>
      </c>
      <c r="C10" s="14">
        <f ca="1">TODAY()+2</f>
        <v>44909</v>
      </c>
      <c r="D10" s="8">
        <v>0.88</v>
      </c>
      <c r="E10" t="str">
        <f t="shared" ref="E10:E20" ca="1" si="0">IF(C10&gt;TODAY(), _xlfn.CONCAT(IF(D10=1, "COMPLETE", IF(D10&gt;0, "IN PROGRESS", "NOT STARTED"))," ",TEXT(C10,"MM-DD-YY")),_xlfn.CONCAT(IF(D10=1,"COMPLETE",IF(D10&gt;0,"IN PROGRESS","NOT STARTED"))," ","PAST DUE"))</f>
        <v>IN PROGRESS 12-14-22</v>
      </c>
    </row>
    <row r="11" spans="2:12" x14ac:dyDescent="0.2">
      <c r="B11" t="s">
        <v>673</v>
      </c>
      <c r="C11" s="14">
        <f ca="1">TODAY()+12</f>
        <v>44919</v>
      </c>
      <c r="D11" s="8">
        <v>1</v>
      </c>
      <c r="E11" t="str">
        <f t="shared" ca="1" si="0"/>
        <v>COMPLETE 12-24-22</v>
      </c>
    </row>
    <row r="12" spans="2:12" x14ac:dyDescent="0.2">
      <c r="B12" t="s">
        <v>674</v>
      </c>
      <c r="C12" s="14">
        <f ca="1">TODAY()-3</f>
        <v>44904</v>
      </c>
      <c r="D12" s="8">
        <v>0</v>
      </c>
      <c r="E12" t="str">
        <f t="shared" ca="1" si="0"/>
        <v>NOT STARTED PAST DUE</v>
      </c>
    </row>
    <row r="13" spans="2:12" x14ac:dyDescent="0.2">
      <c r="B13" t="s">
        <v>675</v>
      </c>
      <c r="C13" s="14">
        <f ca="1">TODAY()+10</f>
        <v>44917</v>
      </c>
      <c r="D13" s="8">
        <v>7.0000000000000007E-2</v>
      </c>
      <c r="E13" t="str">
        <f t="shared" ca="1" si="0"/>
        <v>IN PROGRESS 12-22-22</v>
      </c>
    </row>
    <row r="14" spans="2:12" x14ac:dyDescent="0.2">
      <c r="B14" t="s">
        <v>676</v>
      </c>
      <c r="C14" s="14">
        <f ca="1">TODAY()+1</f>
        <v>44908</v>
      </c>
      <c r="D14" s="8">
        <v>0.1</v>
      </c>
      <c r="E14" t="str">
        <f t="shared" ca="1" si="0"/>
        <v>IN PROGRESS 12-13-22</v>
      </c>
    </row>
    <row r="15" spans="2:12" x14ac:dyDescent="0.2">
      <c r="B15" t="s">
        <v>677</v>
      </c>
      <c r="C15" s="14">
        <f ca="1">TODAY()-5</f>
        <v>44902</v>
      </c>
      <c r="D15" s="8">
        <v>1</v>
      </c>
      <c r="E15" t="str">
        <f t="shared" ca="1" si="0"/>
        <v>COMPLETE PAST DUE</v>
      </c>
    </row>
    <row r="16" spans="2:12" x14ac:dyDescent="0.2">
      <c r="B16" t="s">
        <v>678</v>
      </c>
      <c r="C16" s="14">
        <f ca="1">TODAY()+2</f>
        <v>44909</v>
      </c>
      <c r="D16" s="8">
        <v>0.95</v>
      </c>
      <c r="E16" t="str">
        <f t="shared" ca="1" si="0"/>
        <v>IN PROGRESS 12-14-22</v>
      </c>
    </row>
    <row r="17" spans="2:5" x14ac:dyDescent="0.2">
      <c r="B17" t="s">
        <v>679</v>
      </c>
      <c r="C17" s="14">
        <f ca="1">TODAY()+12</f>
        <v>44919</v>
      </c>
      <c r="D17" s="8">
        <v>0.43</v>
      </c>
      <c r="E17" t="str">
        <f t="shared" ca="1" si="0"/>
        <v>IN PROGRESS 12-24-22</v>
      </c>
    </row>
    <row r="18" spans="2:5" x14ac:dyDescent="0.2">
      <c r="B18" t="s">
        <v>680</v>
      </c>
      <c r="C18" s="14">
        <f ca="1">TODAY()-1</f>
        <v>44906</v>
      </c>
      <c r="D18" s="8">
        <v>0</v>
      </c>
      <c r="E18" t="str">
        <f t="shared" ca="1" si="0"/>
        <v>NOT STARTED PAST DUE</v>
      </c>
    </row>
    <row r="19" spans="2:5" x14ac:dyDescent="0.2">
      <c r="B19" t="s">
        <v>681</v>
      </c>
      <c r="C19" s="14">
        <f t="shared" ref="C19" ca="1" si="1">TODAY()+12</f>
        <v>44919</v>
      </c>
      <c r="D19" s="8">
        <v>1</v>
      </c>
      <c r="E19" t="str">
        <f t="shared" ca="1" si="0"/>
        <v>COMPLETE 12-24-22</v>
      </c>
    </row>
    <row r="20" spans="2:5" x14ac:dyDescent="0.2">
      <c r="B20" t="s">
        <v>682</v>
      </c>
      <c r="C20" s="14">
        <f ca="1">TODAY()-3</f>
        <v>44904</v>
      </c>
      <c r="D20" s="8">
        <v>0.44</v>
      </c>
      <c r="E20" t="str">
        <f t="shared" ca="1" si="0"/>
        <v>IN PROGRESS PAST DUE</v>
      </c>
    </row>
  </sheetData>
  <mergeCells count="1">
    <mergeCell ref="B1:I1"/>
  </mergeCells>
  <conditionalFormatting sqref="B10:E20">
    <cfRule type="containsText" dxfId="5" priority="1" operator="containsText" text="PAST DUE">
      <formula>NOT(ISERROR(SEARCH("PAST DUE",B10)))</formula>
    </cfRule>
  </conditionalFormatting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4.83203125" customWidth="1"/>
    <col min="2" max="2" width="20.5" customWidth="1"/>
    <col min="3" max="3" width="4.8320312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4" x14ac:dyDescent="0.3">
      <c r="B1" s="15" t="s">
        <v>668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2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25">
      <c r="B9" s="7" t="s">
        <v>54</v>
      </c>
      <c r="D9" s="5" t="str">
        <f>VLOOKUP(B9,CustomerInfo[#All],2,FALSE)</f>
        <v>Bólido Comidas preparadas</v>
      </c>
      <c r="F9" s="5" t="str">
        <f>VLOOKUP(B9, CustomerInfo[],4,FALSE)</f>
        <v>C/ Araquil, 67</v>
      </c>
      <c r="G9" s="5" t="str">
        <f>VLOOKUP(B9, CustomerInfo[],5,FALSE)</f>
        <v>Madrid</v>
      </c>
      <c r="H9" s="5" t="str">
        <f>VLOOKUP(B9, CustomerInfo[],6,FALSE)</f>
        <v/>
      </c>
      <c r="I9" s="5" t="str">
        <f>VLOOKUP(B9, CustomerInfo[],7,FALSE)</f>
        <v>28023</v>
      </c>
      <c r="J9" s="5" t="str">
        <f>VLOOKUP(B9, CustomerInfo[],8,FALSE)</f>
        <v>Spain</v>
      </c>
    </row>
    <row r="11" spans="2:10" ht="19" x14ac:dyDescent="0.25">
      <c r="D11" s="4" t="s">
        <v>661</v>
      </c>
      <c r="F11" s="4" t="s">
        <v>662</v>
      </c>
    </row>
    <row r="12" spans="2:10" x14ac:dyDescent="0.2">
      <c r="D12" s="5" t="str">
        <f>VLOOKUP(B9,CustomerInfo[],3,FALSE)</f>
        <v>Martín Sommer</v>
      </c>
      <c r="F12" s="5" t="str">
        <f>VLOOKUP(B9,CustomerInfo[],9,FALSE)</f>
        <v>(91) 555 22 82</v>
      </c>
    </row>
  </sheetData>
  <mergeCells count="1">
    <mergeCell ref="B1:J1"/>
  </mergeCells>
  <conditionalFormatting sqref="J8">
    <cfRule type="expression" dxfId="4" priority="1">
      <formula>$J$9="Canada"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4.83203125" customWidth="1"/>
    <col min="2" max="2" width="20.5" customWidth="1"/>
    <col min="3" max="3" width="4.83203125" customWidth="1"/>
    <col min="4" max="4" width="31.6640625" customWidth="1"/>
    <col min="5" max="5" width="5" customWidth="1"/>
    <col min="6" max="6" width="27.6640625" customWidth="1"/>
    <col min="7" max="7" width="16.6640625" customWidth="1"/>
    <col min="8" max="8" width="10.33203125" bestFit="1" customWidth="1"/>
    <col min="9" max="9" width="17" bestFit="1" customWidth="1"/>
    <col min="10" max="10" width="19" customWidth="1"/>
  </cols>
  <sheetData>
    <row r="1" spans="2:10" ht="24" x14ac:dyDescent="0.3">
      <c r="B1" s="15" t="s">
        <v>843</v>
      </c>
      <c r="C1" s="15"/>
      <c r="D1" s="15"/>
      <c r="E1" s="15"/>
      <c r="F1" s="15"/>
      <c r="G1" s="15"/>
      <c r="H1" s="15"/>
      <c r="I1" s="15"/>
      <c r="J1" s="15"/>
    </row>
    <row r="8" spans="2:10" ht="21" x14ac:dyDescent="0.2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25">
      <c r="B9" s="7" t="s">
        <v>69</v>
      </c>
      <c r="D9" s="5" t="str">
        <f>INDEX(CustomerInfo[[#All],[Company Name]],MATCH('INDEX MATCH FUNCTION Practice'!$B$9,CustomerInfo[[#All],[Customer ID]],0))</f>
        <v>Bottom-Dollar Markets</v>
      </c>
      <c r="F9" s="5" t="str">
        <f>INDEX(CustomerInfo[Address],MATCH(B9,CustomerInfo[Customer ID],0))</f>
        <v>23 Tsawassen Blvd.</v>
      </c>
      <c r="G9" t="str">
        <f>INDEX(CustomerInfo[City],MATCH(B9,CustomerInfo[Customer ID],0))</f>
        <v>Tsawassen</v>
      </c>
      <c r="H9" t="str">
        <f>INDEX(CustomerInfo[Region],MATCH(B9,CustomerInfo[Customer ID],0))</f>
        <v>BC</v>
      </c>
      <c r="I9" t="str">
        <f>INDEX(CustomerInfo[Postal Code],MATCH(B9,CustomerInfo[Customer ID],0))</f>
        <v>T2F 8M4</v>
      </c>
      <c r="J9" t="str">
        <f>INDEX(CustomerInfo[Country],MATCH(B9,CustomerInfo[Customer ID],0))</f>
        <v>Canada</v>
      </c>
    </row>
    <row r="11" spans="2:10" ht="19" x14ac:dyDescent="0.25">
      <c r="D11" s="4" t="s">
        <v>661</v>
      </c>
      <c r="F11" s="4" t="s">
        <v>662</v>
      </c>
    </row>
    <row r="12" spans="2:10" x14ac:dyDescent="0.2">
      <c r="D12" s="5" t="str">
        <f>INDEX(CustomerInfo[Contact Name],MATCH(B9,CustomerInfo[Customer ID],0))</f>
        <v>Elizabeth Lincoln</v>
      </c>
      <c r="F12" s="5" t="str">
        <f>INDEX(CustomerInfo[Phone],MATCH(B9,CustomerInfo[Customer ID],0))</f>
        <v>(604) 555-4729</v>
      </c>
    </row>
  </sheetData>
  <mergeCells count="1">
    <mergeCell ref="B1:J1"/>
  </mergeCells>
  <conditionalFormatting sqref="B9">
    <cfRule type="expression" dxfId="3" priority="1">
      <formula>$J$9="Spain"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4.1640625" bestFit="1" customWidth="1"/>
    <col min="2" max="2" width="33.1640625" bestFit="1" customWidth="1"/>
    <col min="3" max="3" width="25.5" customWidth="1"/>
    <col min="4" max="4" width="41.6640625" bestFit="1" customWidth="1"/>
    <col min="5" max="5" width="13.83203125" bestFit="1" customWidth="1"/>
    <col min="6" max="7" width="13.6640625" bestFit="1" customWidth="1"/>
    <col min="8" max="8" width="11.5" bestFit="1" customWidth="1"/>
    <col min="9" max="9" width="15.33203125" bestFit="1" customWidth="1"/>
  </cols>
  <sheetData>
    <row r="1" spans="1:9" x14ac:dyDescent="0.2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6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ht="16" x14ac:dyDescent="0.2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ht="16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ht="16" x14ac:dyDescent="0.2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ht="16" x14ac:dyDescent="0.2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ht="16" x14ac:dyDescent="0.2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ht="16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ht="16" x14ac:dyDescent="0.2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ht="16" x14ac:dyDescent="0.2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ht="16" x14ac:dyDescent="0.2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ht="16" x14ac:dyDescent="0.2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ht="16" x14ac:dyDescent="0.2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ht="16" x14ac:dyDescent="0.2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ht="16" x14ac:dyDescent="0.2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ht="16" x14ac:dyDescent="0.2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ht="16" x14ac:dyDescent="0.2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ht="16" x14ac:dyDescent="0.2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ht="16" x14ac:dyDescent="0.2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ht="16" x14ac:dyDescent="0.2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ht="16" x14ac:dyDescent="0.2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ht="16" x14ac:dyDescent="0.2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ht="16" x14ac:dyDescent="0.2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ht="16" x14ac:dyDescent="0.2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ht="16" x14ac:dyDescent="0.2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ht="16" x14ac:dyDescent="0.2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ht="16" x14ac:dyDescent="0.2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ht="16" x14ac:dyDescent="0.2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ht="16" x14ac:dyDescent="0.2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ht="16" x14ac:dyDescent="0.2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ht="16" x14ac:dyDescent="0.2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ht="16" x14ac:dyDescent="0.2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ht="16" x14ac:dyDescent="0.2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ht="16" x14ac:dyDescent="0.2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ht="16" x14ac:dyDescent="0.2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ht="16" x14ac:dyDescent="0.2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ht="16" x14ac:dyDescent="0.2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ht="16" x14ac:dyDescent="0.2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ht="16" x14ac:dyDescent="0.2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ht="16" x14ac:dyDescent="0.2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ht="16" x14ac:dyDescent="0.2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ht="16" x14ac:dyDescent="0.2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ht="16" x14ac:dyDescent="0.2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ht="16" x14ac:dyDescent="0.2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ht="16" x14ac:dyDescent="0.2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ht="16" x14ac:dyDescent="0.2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ht="16" x14ac:dyDescent="0.2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ht="16" x14ac:dyDescent="0.2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ht="16" x14ac:dyDescent="0.2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ht="16" x14ac:dyDescent="0.2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ht="16" x14ac:dyDescent="0.2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ht="16" x14ac:dyDescent="0.2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ht="16" x14ac:dyDescent="0.2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ht="16" x14ac:dyDescent="0.2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ht="16" x14ac:dyDescent="0.2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ht="16" x14ac:dyDescent="0.2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ht="16" x14ac:dyDescent="0.2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ht="16" x14ac:dyDescent="0.2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ht="16" x14ac:dyDescent="0.2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ht="16" x14ac:dyDescent="0.2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ht="16" x14ac:dyDescent="0.2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ht="16" x14ac:dyDescent="0.2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ht="16" x14ac:dyDescent="0.2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ht="16" x14ac:dyDescent="0.2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ht="16" x14ac:dyDescent="0.2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ht="16" x14ac:dyDescent="0.2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ht="16" x14ac:dyDescent="0.2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ht="16" x14ac:dyDescent="0.2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ht="16" x14ac:dyDescent="0.2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ht="16" x14ac:dyDescent="0.2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ht="16" x14ac:dyDescent="0.2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ht="16" x14ac:dyDescent="0.2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ht="16" x14ac:dyDescent="0.2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ht="16" x14ac:dyDescent="0.2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ht="16" x14ac:dyDescent="0.2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ht="16" x14ac:dyDescent="0.2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32" x14ac:dyDescent="0.2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ht="16" x14ac:dyDescent="0.2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ht="16" x14ac:dyDescent="0.2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ht="16" x14ac:dyDescent="0.2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ht="16" x14ac:dyDescent="0.2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ht="16" x14ac:dyDescent="0.2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ht="16" x14ac:dyDescent="0.2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ht="16" x14ac:dyDescent="0.2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ht="16" x14ac:dyDescent="0.2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ht="16" x14ac:dyDescent="0.2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ht="16" x14ac:dyDescent="0.2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ht="16" x14ac:dyDescent="0.2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ht="16" x14ac:dyDescent="0.2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ht="16" x14ac:dyDescent="0.2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ht="16" x14ac:dyDescent="0.2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>
      <selection activeCell="L13" sqref="L13"/>
    </sheetView>
  </sheetViews>
  <sheetFormatPr baseColWidth="10" defaultColWidth="8.83203125" defaultRowHeight="15" x14ac:dyDescent="0.2"/>
  <cols>
    <col min="1" max="1" width="5" customWidth="1"/>
    <col min="2" max="2" width="17.1640625" customWidth="1"/>
    <col min="3" max="3" width="14.1640625" bestFit="1" customWidth="1"/>
    <col min="4" max="4" width="10.5" customWidth="1"/>
    <col min="5" max="6" width="13.5" bestFit="1" customWidth="1"/>
    <col min="7" max="7" width="12.1640625" bestFit="1" customWidth="1"/>
    <col min="8" max="8" width="14.5" bestFit="1" customWidth="1"/>
  </cols>
  <sheetData>
    <row r="1" spans="2:9" ht="24" x14ac:dyDescent="0.3">
      <c r="B1" s="15" t="s">
        <v>684</v>
      </c>
      <c r="C1" s="15"/>
      <c r="D1" s="15"/>
      <c r="E1" s="15"/>
      <c r="F1" s="15"/>
      <c r="G1" s="15"/>
      <c r="H1" s="15"/>
      <c r="I1" s="15"/>
    </row>
    <row r="10" spans="2:9" x14ac:dyDescent="0.2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846</v>
      </c>
    </row>
    <row r="11" spans="2:9" x14ac:dyDescent="0.2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  <c r="G11" t="str">
        <f>VLOOKUP(F11,Table4[],2,FALSE)</f>
        <v>BEGINNER</v>
      </c>
      <c r="H11" t="str">
        <f>VLOOKUP(Table3[[#This Row],[CLASS]],Table46[],2,FALSE)</f>
        <v>EXCEL</v>
      </c>
    </row>
    <row r="12" spans="2:9" x14ac:dyDescent="0.2">
      <c r="B12" t="s">
        <v>712</v>
      </c>
      <c r="C12" t="str">
        <f t="shared" ref="C12:C17" si="0">LEFT(B12,2)</f>
        <v>WD</v>
      </c>
      <c r="D12" t="str">
        <f t="shared" ref="D12:D17" si="1">MID(B12,4,2)</f>
        <v>SL</v>
      </c>
      <c r="E12" t="str">
        <f t="shared" ref="E12:E17" si="2">MID(B12,7,4)</f>
        <v>2019</v>
      </c>
      <c r="F12" t="str">
        <f>RIGHT(Table3[[#This Row],[TRAINING CODE]],2)</f>
        <v>01</v>
      </c>
      <c r="G12" t="str">
        <f>VLOOKUP(F12,Table4[],2,FALSE)</f>
        <v>BEGINNER</v>
      </c>
      <c r="H12" t="str">
        <f>VLOOKUP(Table3[[#This Row],[CLASS]],Table46[],2,FALSE)</f>
        <v>WORD</v>
      </c>
    </row>
    <row r="13" spans="2:9" x14ac:dyDescent="0.2">
      <c r="B13" t="s">
        <v>711</v>
      </c>
      <c r="C13" t="str">
        <f t="shared" si="0"/>
        <v>EX</v>
      </c>
      <c r="D13" t="str">
        <f t="shared" si="1"/>
        <v>SL</v>
      </c>
      <c r="E13" t="str">
        <f t="shared" si="2"/>
        <v>2020</v>
      </c>
      <c r="F13" t="str">
        <f>RIGHT(Table3[[#This Row],[TRAINING CODE]],2)</f>
        <v>02</v>
      </c>
      <c r="G13" t="str">
        <f>VLOOKUP(F13,Table4[],2,FALSE)</f>
        <v>INTERMEDIATE</v>
      </c>
      <c r="H13" t="str">
        <f>VLOOKUP(Table3[[#This Row],[CLASS]],Table46[],2,FALSE)</f>
        <v>EXCEL</v>
      </c>
    </row>
    <row r="14" spans="2:9" x14ac:dyDescent="0.2">
      <c r="B14" t="s">
        <v>713</v>
      </c>
      <c r="C14" t="str">
        <f t="shared" si="0"/>
        <v>AC</v>
      </c>
      <c r="D14" t="str">
        <f t="shared" si="1"/>
        <v>LA</v>
      </c>
      <c r="E14" t="str">
        <f t="shared" si="2"/>
        <v>2020</v>
      </c>
      <c r="F14" t="str">
        <f>RIGHT(Table3[[#This Row],[TRAINING CODE]],2)</f>
        <v>01</v>
      </c>
      <c r="G14" t="str">
        <f>VLOOKUP(F14,Table4[],2,FALSE)</f>
        <v>BEGINNER</v>
      </c>
      <c r="H14" t="str">
        <f>VLOOKUP(Table3[[#This Row],[CLASS]],Table46[],2,FALSE)</f>
        <v>ACCESS</v>
      </c>
    </row>
    <row r="15" spans="2:9" x14ac:dyDescent="0.2">
      <c r="B15" t="s">
        <v>714</v>
      </c>
      <c r="C15" t="str">
        <f t="shared" si="0"/>
        <v>EX</v>
      </c>
      <c r="D15" t="str">
        <f t="shared" si="1"/>
        <v>SL</v>
      </c>
      <c r="E15" t="str">
        <f t="shared" si="2"/>
        <v>2020</v>
      </c>
      <c r="F15" t="str">
        <f>RIGHT(Table3[[#This Row],[TRAINING CODE]],2)</f>
        <v>03</v>
      </c>
      <c r="G15" t="str">
        <f>VLOOKUP(F15,Table4[],2,FALSE)</f>
        <v>ADVANCED</v>
      </c>
      <c r="H15" t="str">
        <f>VLOOKUP(Table3[[#This Row],[CLASS]],Table46[],2,FALSE)</f>
        <v>EXCEL</v>
      </c>
    </row>
    <row r="16" spans="2:9" x14ac:dyDescent="0.2">
      <c r="B16" t="s">
        <v>715</v>
      </c>
      <c r="C16" t="str">
        <f t="shared" si="0"/>
        <v>OU</v>
      </c>
      <c r="D16" t="str">
        <f t="shared" si="1"/>
        <v>SF</v>
      </c>
      <c r="E16" t="str">
        <f t="shared" si="2"/>
        <v>2019</v>
      </c>
      <c r="F16" t="str">
        <f>RIGHT(Table3[[#This Row],[TRAINING CODE]],2)</f>
        <v>01</v>
      </c>
      <c r="G16" t="str">
        <f>VLOOKUP(F16,Table4[],2,FALSE)</f>
        <v>BEGINNER</v>
      </c>
      <c r="H16" t="str">
        <f>VLOOKUP(Table3[[#This Row],[CLASS]],Table46[],2,FALSE)</f>
        <v>OUTLOOK</v>
      </c>
    </row>
    <row r="17" spans="2:8" x14ac:dyDescent="0.2">
      <c r="B17" t="s">
        <v>716</v>
      </c>
      <c r="C17" t="str">
        <f t="shared" si="0"/>
        <v>PP</v>
      </c>
      <c r="D17" t="str">
        <f t="shared" si="1"/>
        <v>SL</v>
      </c>
      <c r="E17" t="str">
        <f t="shared" si="2"/>
        <v>2019</v>
      </c>
      <c r="F17" t="str">
        <f>RIGHT(Table3[[#This Row],[TRAINING CODE]],2)</f>
        <v>02</v>
      </c>
      <c r="G17" t="str">
        <f>VLOOKUP(F17,Table4[],2,FALSE)</f>
        <v>INTERMEDIATE</v>
      </c>
      <c r="H17" t="str">
        <f>VLOOKUP(Table3[[#This Row],[CLASS]],Table46[],2,FALSE)</f>
        <v>POWERPOINT</v>
      </c>
    </row>
    <row r="25" spans="2:8" x14ac:dyDescent="0.2">
      <c r="B25" t="s">
        <v>699</v>
      </c>
      <c r="C25" t="s">
        <v>689</v>
      </c>
      <c r="E25" t="s">
        <v>700</v>
      </c>
      <c r="F25" t="s">
        <v>688</v>
      </c>
    </row>
    <row r="26" spans="2:8" x14ac:dyDescent="0.2">
      <c r="B26" s="9" t="s">
        <v>691</v>
      </c>
      <c r="C26" t="s">
        <v>694</v>
      </c>
      <c r="E26" s="9" t="s">
        <v>704</v>
      </c>
      <c r="F26" t="s">
        <v>708</v>
      </c>
    </row>
    <row r="27" spans="2:8" x14ac:dyDescent="0.2">
      <c r="B27" s="9" t="s">
        <v>692</v>
      </c>
      <c r="C27" t="s">
        <v>695</v>
      </c>
      <c r="E27" s="9" t="s">
        <v>701</v>
      </c>
      <c r="F27" t="s">
        <v>705</v>
      </c>
    </row>
    <row r="28" spans="2:8" x14ac:dyDescent="0.2">
      <c r="B28" s="9" t="s">
        <v>693</v>
      </c>
      <c r="C28" t="s">
        <v>696</v>
      </c>
      <c r="E28" s="3" t="s">
        <v>709</v>
      </c>
      <c r="F28" t="s">
        <v>710</v>
      </c>
    </row>
    <row r="29" spans="2:8" x14ac:dyDescent="0.2">
      <c r="B29" s="9" t="s">
        <v>698</v>
      </c>
      <c r="C29" t="s">
        <v>697</v>
      </c>
      <c r="E29" s="9" t="s">
        <v>703</v>
      </c>
      <c r="F29" t="s">
        <v>707</v>
      </c>
    </row>
    <row r="30" spans="2:8" x14ac:dyDescent="0.2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tabSelected="1" workbookViewId="0">
      <selection activeCell="J25" sqref="J25"/>
    </sheetView>
  </sheetViews>
  <sheetFormatPr baseColWidth="10" defaultColWidth="8.83203125" defaultRowHeight="15" x14ac:dyDescent="0.2"/>
  <cols>
    <col min="1" max="1" width="5.5" customWidth="1"/>
    <col min="2" max="2" width="41.1640625" bestFit="1" customWidth="1"/>
    <col min="3" max="3" width="16.33203125" bestFit="1" customWidth="1"/>
    <col min="5" max="5" width="9.83203125" customWidth="1"/>
    <col min="7" max="8" width="12.1640625" bestFit="1" customWidth="1"/>
    <col min="9" max="9" width="17.33203125" bestFit="1" customWidth="1"/>
    <col min="10" max="127" width="15.6640625" bestFit="1" customWidth="1"/>
    <col min="128" max="128" width="11" bestFit="1" customWidth="1"/>
  </cols>
  <sheetData>
    <row r="1" spans="2:10" ht="24" x14ac:dyDescent="0.3">
      <c r="B1" s="15" t="s">
        <v>717</v>
      </c>
      <c r="C1" s="15"/>
      <c r="D1" s="15"/>
      <c r="E1" s="15"/>
      <c r="F1" s="15"/>
      <c r="G1" s="15"/>
    </row>
    <row r="7" spans="2:10" x14ac:dyDescent="0.2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2">
      <c r="B8" s="11" t="s">
        <v>839</v>
      </c>
      <c r="C8" s="10">
        <v>159220819</v>
      </c>
      <c r="D8">
        <v>2019</v>
      </c>
      <c r="E8" t="s">
        <v>838</v>
      </c>
      <c r="G8" s="5" t="s">
        <v>838</v>
      </c>
      <c r="H8" s="5">
        <v>1984</v>
      </c>
      <c r="I8" s="13">
        <f>SUMIFS(Table6[GROSS],Table6[RATING],G8,Table6[YEAR],H8)</f>
        <v>234760478</v>
      </c>
      <c r="J8" s="19">
        <f>COUNTIF(Table6[RATING],G8)</f>
        <v>45</v>
      </c>
    </row>
    <row r="9" spans="2:10" x14ac:dyDescent="0.2">
      <c r="B9" t="s">
        <v>814</v>
      </c>
      <c r="C9" s="10">
        <v>191719337</v>
      </c>
      <c r="D9">
        <v>2014</v>
      </c>
      <c r="E9" t="s">
        <v>838</v>
      </c>
    </row>
    <row r="10" spans="2:10" x14ac:dyDescent="0.2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2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2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2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2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2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2">
      <c r="B16" t="s">
        <v>798</v>
      </c>
      <c r="C16" s="10">
        <v>350126372</v>
      </c>
      <c r="D16">
        <v>2014</v>
      </c>
      <c r="E16" t="s">
        <v>838</v>
      </c>
    </row>
    <row r="17" spans="2:8" x14ac:dyDescent="0.2">
      <c r="B17" t="s">
        <v>761</v>
      </c>
      <c r="C17" s="10">
        <v>760507625</v>
      </c>
      <c r="D17">
        <v>2009</v>
      </c>
      <c r="E17" t="s">
        <v>795</v>
      </c>
    </row>
    <row r="18" spans="2:8" x14ac:dyDescent="0.2">
      <c r="B18" t="s">
        <v>771</v>
      </c>
      <c r="C18" s="10">
        <v>459005868</v>
      </c>
      <c r="D18">
        <v>2015</v>
      </c>
      <c r="E18" t="s">
        <v>795</v>
      </c>
    </row>
    <row r="19" spans="2:8" x14ac:dyDescent="0.2">
      <c r="B19" t="s">
        <v>760</v>
      </c>
      <c r="C19" s="10">
        <v>858373000</v>
      </c>
      <c r="D19">
        <v>2019</v>
      </c>
      <c r="E19" t="s">
        <v>795</v>
      </c>
      <c r="G19" s="17" t="s">
        <v>848</v>
      </c>
      <c r="H19" s="17" t="s">
        <v>848</v>
      </c>
    </row>
    <row r="20" spans="2:8" x14ac:dyDescent="0.2">
      <c r="B20" t="s">
        <v>763</v>
      </c>
      <c r="C20" s="10">
        <v>678815482</v>
      </c>
      <c r="D20">
        <v>2018</v>
      </c>
      <c r="E20" t="s">
        <v>795</v>
      </c>
      <c r="G20" s="18" t="s">
        <v>736</v>
      </c>
      <c r="H20" s="18">
        <v>1939</v>
      </c>
    </row>
    <row r="21" spans="2:8" x14ac:dyDescent="0.2">
      <c r="B21" t="s">
        <v>813</v>
      </c>
      <c r="C21" s="10">
        <v>204380071</v>
      </c>
      <c r="D21">
        <v>2020</v>
      </c>
      <c r="E21" t="s">
        <v>838</v>
      </c>
      <c r="G21" s="18" t="s">
        <v>758</v>
      </c>
      <c r="H21" s="18">
        <v>1973</v>
      </c>
    </row>
    <row r="22" spans="2:8" x14ac:dyDescent="0.2">
      <c r="B22" t="s">
        <v>728</v>
      </c>
      <c r="C22" s="10">
        <v>218967620</v>
      </c>
      <c r="D22">
        <v>1991</v>
      </c>
      <c r="E22" t="s">
        <v>736</v>
      </c>
      <c r="G22" s="18" t="s">
        <v>795</v>
      </c>
      <c r="H22" s="18">
        <v>1977</v>
      </c>
    </row>
    <row r="23" spans="2:8" x14ac:dyDescent="0.2">
      <c r="B23" t="s">
        <v>728</v>
      </c>
      <c r="C23" s="10">
        <v>504014165</v>
      </c>
      <c r="D23">
        <v>2017</v>
      </c>
      <c r="E23" t="s">
        <v>758</v>
      </c>
      <c r="G23" s="18" t="s">
        <v>838</v>
      </c>
      <c r="H23" s="18">
        <v>1982</v>
      </c>
    </row>
    <row r="24" spans="2:8" x14ac:dyDescent="0.2">
      <c r="B24" t="s">
        <v>805</v>
      </c>
      <c r="C24" s="10">
        <v>234760478</v>
      </c>
      <c r="D24">
        <v>1984</v>
      </c>
      <c r="E24" t="s">
        <v>838</v>
      </c>
      <c r="G24" s="18" t="s">
        <v>849</v>
      </c>
      <c r="H24" s="18">
        <v>1983</v>
      </c>
    </row>
    <row r="25" spans="2:8" x14ac:dyDescent="0.2">
      <c r="B25" t="s">
        <v>762</v>
      </c>
      <c r="C25" s="10">
        <v>700059566</v>
      </c>
      <c r="D25">
        <v>2018</v>
      </c>
      <c r="E25" t="s">
        <v>795</v>
      </c>
      <c r="H25" s="18">
        <v>1984</v>
      </c>
    </row>
    <row r="26" spans="2:8" x14ac:dyDescent="0.2">
      <c r="B26" t="s">
        <v>825</v>
      </c>
      <c r="C26" s="10">
        <v>169106725</v>
      </c>
      <c r="D26">
        <v>2011</v>
      </c>
      <c r="E26" t="s">
        <v>838</v>
      </c>
      <c r="H26" s="18">
        <v>1987</v>
      </c>
    </row>
    <row r="27" spans="2:8" x14ac:dyDescent="0.2">
      <c r="B27" t="s">
        <v>779</v>
      </c>
      <c r="C27" s="10">
        <v>408084349</v>
      </c>
      <c r="D27">
        <v>2016</v>
      </c>
      <c r="E27" t="s">
        <v>795</v>
      </c>
      <c r="H27" s="18">
        <v>1988</v>
      </c>
    </row>
    <row r="28" spans="2:8" x14ac:dyDescent="0.2">
      <c r="B28" t="s">
        <v>773</v>
      </c>
      <c r="C28" s="10">
        <v>426829839</v>
      </c>
      <c r="D28">
        <v>2019</v>
      </c>
      <c r="E28" t="s">
        <v>795</v>
      </c>
      <c r="H28" s="18">
        <v>1990</v>
      </c>
    </row>
    <row r="29" spans="2:8" x14ac:dyDescent="0.2">
      <c r="B29" t="s">
        <v>725</v>
      </c>
      <c r="C29" s="10">
        <v>244082982</v>
      </c>
      <c r="D29">
        <v>2006</v>
      </c>
      <c r="E29" t="s">
        <v>736</v>
      </c>
      <c r="H29" s="18">
        <v>1991</v>
      </c>
    </row>
    <row r="30" spans="2:8" x14ac:dyDescent="0.2">
      <c r="B30" t="s">
        <v>732</v>
      </c>
      <c r="C30" s="10">
        <v>191452396</v>
      </c>
      <c r="D30">
        <v>2011</v>
      </c>
      <c r="E30" t="s">
        <v>736</v>
      </c>
      <c r="H30" s="18">
        <v>1992</v>
      </c>
    </row>
    <row r="31" spans="2:8" x14ac:dyDescent="0.2">
      <c r="B31" t="s">
        <v>797</v>
      </c>
      <c r="C31" s="10">
        <v>363070709</v>
      </c>
      <c r="D31">
        <v>2016</v>
      </c>
      <c r="E31" t="s">
        <v>838</v>
      </c>
      <c r="H31" s="18">
        <v>1993</v>
      </c>
    </row>
    <row r="32" spans="2:8" x14ac:dyDescent="0.2">
      <c r="B32" t="s">
        <v>801</v>
      </c>
      <c r="C32" s="10">
        <v>324591735</v>
      </c>
      <c r="D32">
        <v>2018</v>
      </c>
      <c r="E32" t="s">
        <v>838</v>
      </c>
      <c r="H32" s="18">
        <v>1994</v>
      </c>
    </row>
    <row r="33" spans="2:8" x14ac:dyDescent="0.2">
      <c r="B33" t="s">
        <v>746</v>
      </c>
      <c r="C33" s="10">
        <v>368065385</v>
      </c>
      <c r="D33">
        <v>2013</v>
      </c>
      <c r="E33" t="s">
        <v>758</v>
      </c>
      <c r="H33" s="18">
        <v>1995</v>
      </c>
    </row>
    <row r="34" spans="2:8" x14ac:dyDescent="0.2">
      <c r="B34" t="s">
        <v>829</v>
      </c>
      <c r="C34" s="10">
        <v>162805434</v>
      </c>
      <c r="D34">
        <v>2012</v>
      </c>
      <c r="E34" t="s">
        <v>838</v>
      </c>
      <c r="H34" s="18">
        <v>1996</v>
      </c>
    </row>
    <row r="35" spans="2:8" x14ac:dyDescent="0.2">
      <c r="B35" t="s">
        <v>743</v>
      </c>
      <c r="C35" s="10">
        <v>435110554</v>
      </c>
      <c r="D35">
        <v>1982</v>
      </c>
      <c r="E35" t="s">
        <v>758</v>
      </c>
      <c r="H35" s="18">
        <v>1997</v>
      </c>
    </row>
    <row r="36" spans="2:8" x14ac:dyDescent="0.2">
      <c r="B36" t="s">
        <v>835</v>
      </c>
      <c r="C36" s="10">
        <v>156645693</v>
      </c>
      <c r="D36">
        <v>1987</v>
      </c>
      <c r="E36" t="s">
        <v>838</v>
      </c>
      <c r="H36" s="18">
        <v>1998</v>
      </c>
    </row>
    <row r="37" spans="2:8" x14ac:dyDescent="0.2">
      <c r="B37" t="s">
        <v>827</v>
      </c>
      <c r="C37" s="10">
        <v>166167230</v>
      </c>
      <c r="D37">
        <v>2015</v>
      </c>
      <c r="E37" t="s">
        <v>838</v>
      </c>
      <c r="H37" s="18">
        <v>1999</v>
      </c>
    </row>
    <row r="38" spans="2:8" x14ac:dyDescent="0.2">
      <c r="B38" t="s">
        <v>738</v>
      </c>
      <c r="C38" s="10">
        <v>486295561</v>
      </c>
      <c r="D38">
        <v>2016</v>
      </c>
      <c r="E38" t="s">
        <v>758</v>
      </c>
      <c r="H38" s="18">
        <v>2000</v>
      </c>
    </row>
    <row r="39" spans="2:8" x14ac:dyDescent="0.2">
      <c r="B39" t="s">
        <v>721</v>
      </c>
      <c r="C39" s="10">
        <v>380843261</v>
      </c>
      <c r="D39">
        <v>2003</v>
      </c>
      <c r="E39" t="s">
        <v>736</v>
      </c>
      <c r="H39" s="18">
        <v>2001</v>
      </c>
    </row>
    <row r="40" spans="2:8" x14ac:dyDescent="0.2">
      <c r="B40" t="s">
        <v>744</v>
      </c>
      <c r="C40" s="10">
        <v>400738009</v>
      </c>
      <c r="D40">
        <v>2013</v>
      </c>
      <c r="E40" t="s">
        <v>758</v>
      </c>
      <c r="H40" s="18">
        <v>2002</v>
      </c>
    </row>
    <row r="41" spans="2:8" x14ac:dyDescent="0.2">
      <c r="B41" t="s">
        <v>739</v>
      </c>
      <c r="C41" s="10">
        <v>477371890</v>
      </c>
      <c r="D41">
        <v>2019</v>
      </c>
      <c r="E41" t="s">
        <v>758</v>
      </c>
      <c r="H41" s="18">
        <v>2003</v>
      </c>
    </row>
    <row r="42" spans="2:8" x14ac:dyDescent="0.2">
      <c r="B42" t="s">
        <v>791</v>
      </c>
      <c r="C42" s="10">
        <v>353007020</v>
      </c>
      <c r="D42">
        <v>2015</v>
      </c>
      <c r="E42" t="s">
        <v>795</v>
      </c>
      <c r="H42" s="18">
        <v>2004</v>
      </c>
    </row>
    <row r="43" spans="2:8" x14ac:dyDescent="0.2">
      <c r="B43" t="s">
        <v>819</v>
      </c>
      <c r="C43" s="10">
        <v>176040665</v>
      </c>
      <c r="D43">
        <v>2017</v>
      </c>
      <c r="E43" t="s">
        <v>838</v>
      </c>
      <c r="H43" s="18">
        <v>2005</v>
      </c>
    </row>
    <row r="44" spans="2:8" x14ac:dyDescent="0.2">
      <c r="B44" t="s">
        <v>815</v>
      </c>
      <c r="C44" s="10">
        <v>187705427</v>
      </c>
      <c r="D44">
        <v>2000</v>
      </c>
      <c r="E44" t="s">
        <v>838</v>
      </c>
      <c r="H44" s="18">
        <v>2006</v>
      </c>
    </row>
    <row r="45" spans="2:8" x14ac:dyDescent="0.2">
      <c r="B45" t="s">
        <v>826</v>
      </c>
      <c r="C45" s="10">
        <v>167767189</v>
      </c>
      <c r="D45">
        <v>2014</v>
      </c>
      <c r="E45" t="s">
        <v>838</v>
      </c>
      <c r="H45" s="18">
        <v>2007</v>
      </c>
    </row>
    <row r="46" spans="2:8" x14ac:dyDescent="0.2">
      <c r="B46" t="s">
        <v>731</v>
      </c>
      <c r="C46" s="10">
        <v>200852579</v>
      </c>
      <c r="D46">
        <v>1939</v>
      </c>
      <c r="E46" t="s">
        <v>736</v>
      </c>
      <c r="H46" s="18">
        <v>2008</v>
      </c>
    </row>
    <row r="47" spans="2:8" x14ac:dyDescent="0.2">
      <c r="B47" t="s">
        <v>786</v>
      </c>
      <c r="C47" s="10">
        <v>389813101</v>
      </c>
      <c r="D47">
        <v>2017</v>
      </c>
      <c r="E47" t="s">
        <v>795</v>
      </c>
      <c r="H47" s="18">
        <v>2009</v>
      </c>
    </row>
    <row r="48" spans="2:8" x14ac:dyDescent="0.2">
      <c r="B48" t="s">
        <v>832</v>
      </c>
      <c r="C48" s="10">
        <v>159342015</v>
      </c>
      <c r="D48">
        <v>2018</v>
      </c>
      <c r="E48" t="s">
        <v>838</v>
      </c>
      <c r="H48" s="18">
        <v>2010</v>
      </c>
    </row>
    <row r="49" spans="2:8" x14ac:dyDescent="0.2">
      <c r="B49" t="s">
        <v>828</v>
      </c>
      <c r="C49" s="10">
        <v>165092268</v>
      </c>
      <c r="D49">
        <v>2001</v>
      </c>
      <c r="E49" t="s">
        <v>838</v>
      </c>
      <c r="H49" s="18">
        <v>2011</v>
      </c>
    </row>
    <row r="50" spans="2:8" x14ac:dyDescent="0.2">
      <c r="B50" t="s">
        <v>787</v>
      </c>
      <c r="C50" s="10">
        <v>381409310</v>
      </c>
      <c r="D50">
        <v>2011</v>
      </c>
      <c r="E50" t="s">
        <v>795</v>
      </c>
      <c r="H50" s="18">
        <v>2012</v>
      </c>
    </row>
    <row r="51" spans="2:8" x14ac:dyDescent="0.2">
      <c r="B51" t="s">
        <v>756</v>
      </c>
      <c r="C51" s="10">
        <v>302305431</v>
      </c>
      <c r="D51">
        <v>2009</v>
      </c>
      <c r="E51" t="s">
        <v>758</v>
      </c>
      <c r="H51" s="18">
        <v>2013</v>
      </c>
    </row>
    <row r="52" spans="2:8" x14ac:dyDescent="0.2">
      <c r="B52" t="s">
        <v>753</v>
      </c>
      <c r="C52" s="10">
        <v>318087620</v>
      </c>
      <c r="D52">
        <v>2001</v>
      </c>
      <c r="E52" t="s">
        <v>758</v>
      </c>
      <c r="H52" s="18">
        <v>2014</v>
      </c>
    </row>
    <row r="53" spans="2:8" x14ac:dyDescent="0.2">
      <c r="B53" t="s">
        <v>737</v>
      </c>
      <c r="C53" s="10">
        <v>608581744</v>
      </c>
      <c r="D53">
        <v>2018</v>
      </c>
      <c r="E53" t="s">
        <v>758</v>
      </c>
      <c r="H53" s="18">
        <v>2015</v>
      </c>
    </row>
    <row r="54" spans="2:8" x14ac:dyDescent="0.2">
      <c r="B54" t="s">
        <v>748</v>
      </c>
      <c r="C54" s="10">
        <v>356461711</v>
      </c>
      <c r="D54">
        <v>2015</v>
      </c>
      <c r="E54" t="s">
        <v>758</v>
      </c>
      <c r="H54" s="18">
        <v>2016</v>
      </c>
    </row>
    <row r="55" spans="2:8" x14ac:dyDescent="0.2">
      <c r="B55" t="s">
        <v>778</v>
      </c>
      <c r="C55" s="10">
        <v>409013994</v>
      </c>
      <c r="D55">
        <v>2013</v>
      </c>
      <c r="E55" t="s">
        <v>795</v>
      </c>
      <c r="H55" s="18">
        <v>2017</v>
      </c>
    </row>
    <row r="56" spans="2:8" x14ac:dyDescent="0.2">
      <c r="B56" t="s">
        <v>800</v>
      </c>
      <c r="C56" s="10">
        <v>328828874</v>
      </c>
      <c r="D56">
        <v>2017</v>
      </c>
      <c r="E56" t="s">
        <v>838</v>
      </c>
      <c r="H56" s="18">
        <v>2018</v>
      </c>
    </row>
    <row r="57" spans="2:8" x14ac:dyDescent="0.2">
      <c r="B57" t="s">
        <v>810</v>
      </c>
      <c r="C57" s="10">
        <v>211593228</v>
      </c>
      <c r="D57">
        <v>2019</v>
      </c>
      <c r="E57" t="s">
        <v>838</v>
      </c>
      <c r="H57" s="18">
        <v>2019</v>
      </c>
    </row>
    <row r="58" spans="2:8" x14ac:dyDescent="0.2">
      <c r="B58" t="s">
        <v>837</v>
      </c>
      <c r="C58" s="10">
        <v>153952592</v>
      </c>
      <c r="D58">
        <v>1996</v>
      </c>
      <c r="E58" t="s">
        <v>838</v>
      </c>
      <c r="H58" s="18">
        <v>2020</v>
      </c>
    </row>
    <row r="59" spans="2:8" x14ac:dyDescent="0.2">
      <c r="B59" t="s">
        <v>824</v>
      </c>
      <c r="C59" s="10">
        <v>171015687</v>
      </c>
      <c r="D59">
        <v>2019</v>
      </c>
      <c r="E59" t="s">
        <v>838</v>
      </c>
      <c r="H59" s="18" t="s">
        <v>849</v>
      </c>
    </row>
    <row r="60" spans="2:8" x14ac:dyDescent="0.2">
      <c r="B60" t="s">
        <v>799</v>
      </c>
      <c r="C60" s="10">
        <v>335451311</v>
      </c>
      <c r="D60">
        <v>2019</v>
      </c>
      <c r="E60" t="s">
        <v>838</v>
      </c>
    </row>
    <row r="61" spans="2:8" x14ac:dyDescent="0.2">
      <c r="B61" t="s">
        <v>782</v>
      </c>
      <c r="C61" s="10">
        <v>404540171</v>
      </c>
      <c r="D61">
        <v>2017</v>
      </c>
      <c r="E61" t="s">
        <v>795</v>
      </c>
    </row>
    <row r="62" spans="2:8" x14ac:dyDescent="0.2">
      <c r="B62" t="s">
        <v>783</v>
      </c>
      <c r="C62" s="10">
        <v>402828120</v>
      </c>
      <c r="D62">
        <v>1993</v>
      </c>
      <c r="E62" t="s">
        <v>795</v>
      </c>
    </row>
    <row r="63" spans="2:8" x14ac:dyDescent="0.2">
      <c r="B63" t="s">
        <v>765</v>
      </c>
      <c r="C63" s="10">
        <v>652270625</v>
      </c>
      <c r="D63">
        <v>2015</v>
      </c>
      <c r="E63" t="s">
        <v>795</v>
      </c>
    </row>
    <row r="64" spans="2:8" x14ac:dyDescent="0.2">
      <c r="B64" t="s">
        <v>776</v>
      </c>
      <c r="C64" s="10">
        <v>417719760</v>
      </c>
      <c r="D64">
        <v>2018</v>
      </c>
      <c r="E64" t="s">
        <v>795</v>
      </c>
    </row>
    <row r="65" spans="2:5" x14ac:dyDescent="0.2">
      <c r="B65" t="s">
        <v>670</v>
      </c>
      <c r="C65" s="10">
        <v>226277068</v>
      </c>
      <c r="D65">
        <v>2017</v>
      </c>
      <c r="E65" t="s">
        <v>838</v>
      </c>
    </row>
    <row r="66" spans="2:5" x14ac:dyDescent="0.2">
      <c r="B66" t="s">
        <v>836</v>
      </c>
      <c r="C66" s="10">
        <v>154058340</v>
      </c>
      <c r="D66">
        <v>2015</v>
      </c>
      <c r="E66" t="s">
        <v>838</v>
      </c>
    </row>
    <row r="67" spans="2:5" x14ac:dyDescent="0.2">
      <c r="B67" t="s">
        <v>750</v>
      </c>
      <c r="C67" s="10">
        <v>336045770</v>
      </c>
      <c r="D67">
        <v>2015</v>
      </c>
      <c r="E67" t="s">
        <v>758</v>
      </c>
    </row>
    <row r="68" spans="2:5" x14ac:dyDescent="0.2">
      <c r="B68" t="s">
        <v>723</v>
      </c>
      <c r="C68" s="10">
        <v>268492764</v>
      </c>
      <c r="D68">
        <v>2013</v>
      </c>
      <c r="E68" t="s">
        <v>736</v>
      </c>
    </row>
    <row r="69" spans="2:5" x14ac:dyDescent="0.2">
      <c r="B69" t="s">
        <v>722</v>
      </c>
      <c r="C69" s="10">
        <v>289916256</v>
      </c>
      <c r="D69">
        <v>2001</v>
      </c>
      <c r="E69" t="s">
        <v>736</v>
      </c>
    </row>
    <row r="70" spans="2:5" x14ac:dyDescent="0.2">
      <c r="B70" t="s">
        <v>775</v>
      </c>
      <c r="C70" s="10">
        <v>423315812</v>
      </c>
      <c r="D70">
        <v>2006</v>
      </c>
      <c r="E70" t="s">
        <v>795</v>
      </c>
    </row>
    <row r="71" spans="2:5" x14ac:dyDescent="0.2">
      <c r="B71" t="s">
        <v>817</v>
      </c>
      <c r="C71" s="10">
        <v>178406268</v>
      </c>
      <c r="D71">
        <v>1990</v>
      </c>
      <c r="E71" t="s">
        <v>838</v>
      </c>
    </row>
    <row r="72" spans="2:5" x14ac:dyDescent="0.2">
      <c r="B72" t="s">
        <v>822</v>
      </c>
      <c r="C72" s="10">
        <v>172825435</v>
      </c>
      <c r="D72">
        <v>1988</v>
      </c>
      <c r="E72" t="s">
        <v>838</v>
      </c>
    </row>
    <row r="73" spans="2:5" x14ac:dyDescent="0.2">
      <c r="B73" t="s">
        <v>730</v>
      </c>
      <c r="C73" s="10">
        <v>206445654</v>
      </c>
      <c r="D73">
        <v>2007</v>
      </c>
      <c r="E73" t="s">
        <v>736</v>
      </c>
    </row>
    <row r="74" spans="2:5" x14ac:dyDescent="0.2">
      <c r="B74" t="s">
        <v>769</v>
      </c>
      <c r="C74" s="10">
        <v>532177324</v>
      </c>
      <c r="D74">
        <v>2016</v>
      </c>
      <c r="E74" t="s">
        <v>795</v>
      </c>
    </row>
    <row r="75" spans="2:5" x14ac:dyDescent="0.2">
      <c r="B75" t="s">
        <v>808</v>
      </c>
      <c r="C75" s="10">
        <v>217049603</v>
      </c>
      <c r="D75">
        <v>1998</v>
      </c>
      <c r="E75" t="s">
        <v>838</v>
      </c>
    </row>
    <row r="76" spans="2:5" x14ac:dyDescent="0.2">
      <c r="B76" t="s">
        <v>834</v>
      </c>
      <c r="C76" s="10">
        <v>157019771</v>
      </c>
      <c r="D76">
        <v>2000</v>
      </c>
      <c r="E76" t="s">
        <v>838</v>
      </c>
    </row>
    <row r="77" spans="2:5" x14ac:dyDescent="0.2">
      <c r="B77" t="s">
        <v>742</v>
      </c>
      <c r="C77" s="10">
        <v>441226247</v>
      </c>
      <c r="D77">
        <v>2004</v>
      </c>
      <c r="E77" t="s">
        <v>758</v>
      </c>
    </row>
    <row r="78" spans="2:5" x14ac:dyDescent="0.2">
      <c r="B78" t="s">
        <v>752</v>
      </c>
      <c r="C78" s="10">
        <v>322719944</v>
      </c>
      <c r="D78">
        <v>2007</v>
      </c>
      <c r="E78" t="s">
        <v>758</v>
      </c>
    </row>
    <row r="79" spans="2:5" x14ac:dyDescent="0.2">
      <c r="B79" t="s">
        <v>781</v>
      </c>
      <c r="C79" s="10">
        <v>407022860</v>
      </c>
      <c r="D79">
        <v>2002</v>
      </c>
      <c r="E79" t="s">
        <v>795</v>
      </c>
    </row>
    <row r="80" spans="2:5" x14ac:dyDescent="0.2">
      <c r="B80" t="s">
        <v>790</v>
      </c>
      <c r="C80" s="10">
        <v>373585825</v>
      </c>
      <c r="D80">
        <v>2004</v>
      </c>
      <c r="E80" t="s">
        <v>795</v>
      </c>
    </row>
    <row r="81" spans="2:5" x14ac:dyDescent="0.2">
      <c r="B81" t="s">
        <v>785</v>
      </c>
      <c r="C81" s="10">
        <v>390532085</v>
      </c>
      <c r="D81">
        <v>2019</v>
      </c>
      <c r="E81" t="s">
        <v>795</v>
      </c>
    </row>
    <row r="82" spans="2:5" x14ac:dyDescent="0.2">
      <c r="B82" t="s">
        <v>740</v>
      </c>
      <c r="C82" s="10">
        <v>474544677</v>
      </c>
      <c r="D82">
        <v>1999</v>
      </c>
      <c r="E82" t="s">
        <v>758</v>
      </c>
    </row>
    <row r="83" spans="2:5" x14ac:dyDescent="0.2">
      <c r="B83" t="s">
        <v>754</v>
      </c>
      <c r="C83" s="10">
        <v>310676740</v>
      </c>
      <c r="D83">
        <v>2002</v>
      </c>
      <c r="E83" t="s">
        <v>758</v>
      </c>
    </row>
    <row r="84" spans="2:5" x14ac:dyDescent="0.2">
      <c r="B84" t="s">
        <v>788</v>
      </c>
      <c r="C84" s="10">
        <v>380270577</v>
      </c>
      <c r="D84">
        <v>2005</v>
      </c>
      <c r="E84" t="s">
        <v>795</v>
      </c>
    </row>
    <row r="85" spans="2:5" x14ac:dyDescent="0.2">
      <c r="B85" t="s">
        <v>741</v>
      </c>
      <c r="C85" s="10">
        <v>460998507</v>
      </c>
      <c r="D85">
        <v>1977</v>
      </c>
      <c r="E85" t="s">
        <v>758</v>
      </c>
    </row>
    <row r="86" spans="2:5" x14ac:dyDescent="0.2">
      <c r="B86" t="s">
        <v>770</v>
      </c>
      <c r="C86" s="10">
        <v>515198941</v>
      </c>
      <c r="D86">
        <v>2019</v>
      </c>
      <c r="E86" t="s">
        <v>795</v>
      </c>
    </row>
    <row r="87" spans="2:5" x14ac:dyDescent="0.2">
      <c r="B87" t="s">
        <v>755</v>
      </c>
      <c r="C87" s="10">
        <v>309306177</v>
      </c>
      <c r="D87">
        <v>1983</v>
      </c>
      <c r="E87" t="s">
        <v>758</v>
      </c>
    </row>
    <row r="88" spans="2:5" x14ac:dyDescent="0.2">
      <c r="B88" t="s">
        <v>759</v>
      </c>
      <c r="C88" s="10">
        <v>936662225</v>
      </c>
      <c r="D88">
        <v>2015</v>
      </c>
      <c r="E88" t="s">
        <v>795</v>
      </c>
    </row>
    <row r="89" spans="2:5" x14ac:dyDescent="0.2">
      <c r="B89" t="s">
        <v>767</v>
      </c>
      <c r="C89" s="10">
        <v>620181382</v>
      </c>
      <c r="D89">
        <v>2017</v>
      </c>
      <c r="E89" t="s">
        <v>795</v>
      </c>
    </row>
    <row r="90" spans="2:5" x14ac:dyDescent="0.2">
      <c r="B90" t="s">
        <v>830</v>
      </c>
      <c r="C90" s="10">
        <v>161197785</v>
      </c>
      <c r="D90">
        <v>2015</v>
      </c>
      <c r="E90" t="s">
        <v>838</v>
      </c>
    </row>
    <row r="91" spans="2:5" x14ac:dyDescent="0.2">
      <c r="B91" t="s">
        <v>807</v>
      </c>
      <c r="C91" s="10">
        <v>218815487</v>
      </c>
      <c r="D91">
        <v>2012</v>
      </c>
      <c r="E91" t="s">
        <v>838</v>
      </c>
    </row>
    <row r="92" spans="2:5" x14ac:dyDescent="0.2">
      <c r="B92" t="s">
        <v>812</v>
      </c>
      <c r="C92" s="10">
        <v>205881154</v>
      </c>
      <c r="D92">
        <v>1991</v>
      </c>
      <c r="E92" t="s">
        <v>838</v>
      </c>
    </row>
    <row r="93" spans="2:5" x14ac:dyDescent="0.2">
      <c r="B93" t="s">
        <v>766</v>
      </c>
      <c r="C93" s="10">
        <v>623357910</v>
      </c>
      <c r="D93">
        <v>2012</v>
      </c>
      <c r="E93" t="s">
        <v>795</v>
      </c>
    </row>
    <row r="94" spans="2:5" x14ac:dyDescent="0.2">
      <c r="B94" t="s">
        <v>768</v>
      </c>
      <c r="C94" s="10">
        <v>535234033</v>
      </c>
      <c r="D94">
        <v>2008</v>
      </c>
      <c r="E94" t="s">
        <v>795</v>
      </c>
    </row>
    <row r="95" spans="2:5" x14ac:dyDescent="0.2">
      <c r="B95" t="s">
        <v>772</v>
      </c>
      <c r="C95" s="10">
        <v>448139099</v>
      </c>
      <c r="D95">
        <v>2012</v>
      </c>
      <c r="E95" t="s">
        <v>795</v>
      </c>
    </row>
    <row r="96" spans="2:5" x14ac:dyDescent="0.2">
      <c r="B96" t="s">
        <v>806</v>
      </c>
      <c r="C96" s="10">
        <v>232906145</v>
      </c>
      <c r="D96">
        <v>1973</v>
      </c>
      <c r="E96" t="s">
        <v>838</v>
      </c>
    </row>
    <row r="97" spans="2:5" x14ac:dyDescent="0.2">
      <c r="B97" t="s">
        <v>833</v>
      </c>
      <c r="C97" s="10">
        <v>158348367</v>
      </c>
      <c r="D97">
        <v>1993</v>
      </c>
      <c r="E97" t="s">
        <v>838</v>
      </c>
    </row>
    <row r="98" spans="2:5" x14ac:dyDescent="0.2">
      <c r="B98" t="s">
        <v>803</v>
      </c>
      <c r="C98" s="10">
        <v>277322503</v>
      </c>
      <c r="D98">
        <v>2009</v>
      </c>
      <c r="E98" t="s">
        <v>838</v>
      </c>
    </row>
    <row r="99" spans="2:5" x14ac:dyDescent="0.2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2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2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2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2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2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2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2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2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2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2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2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2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2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2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2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2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2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2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2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2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2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2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2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2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2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2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2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2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dataValidations count="2">
    <dataValidation type="list" allowBlank="1" showInputMessage="1" showErrorMessage="1" sqref="G8" xr:uid="{FC8CDF21-EF5C-2445-8E55-D34B203403C9}">
      <formula1>$G$20:$G$23</formula1>
    </dataValidation>
    <dataValidation type="list" allowBlank="1" showInputMessage="1" showErrorMessage="1" sqref="H8" xr:uid="{2EE9BD27-13EF-B34D-962D-D3B0577729C7}">
      <formula1>$H$20:$H$58</formula1>
    </dataValidation>
  </dataValidations>
  <hyperlinks>
    <hyperlink ref="D53" r:id="rId3" display="https://www.boxofficemojo.com/year/2018/?ref_=bo_cso_table_1" xr:uid="{40A87CB3-DEE4-41E3-92CE-A890D8DC5CAB}"/>
    <hyperlink ref="D106" r:id="rId4" display="https://www.boxofficemojo.com/year/2019/?ref_=bo_cso_table_2" xr:uid="{DE2185E5-10B5-4B13-82FD-AE34A5659279}"/>
    <hyperlink ref="D23" r:id="rId5" display="https://www.boxofficemojo.com/year/2017/?ref_=bo_cso_table_3" xr:uid="{5F621E44-F95E-42F3-B0B4-C94DD5AED314}"/>
    <hyperlink ref="D38" r:id="rId6" display="https://www.boxofficemojo.com/year/2016/?ref_=bo_cso_table_4" xr:uid="{171BC60D-677C-4A48-9AFD-228FC8E67B3E}"/>
    <hyperlink ref="D41" r:id="rId7" display="https://www.boxofficemojo.com/year/2019/?ref_=bo_cso_table_5" xr:uid="{45278344-E6AD-4582-9DB7-199741EAB693}"/>
    <hyperlink ref="D82" r:id="rId8" display="https://www.boxofficemojo.com/year/1999/?ref_=bo_cso_table_6" xr:uid="{93313929-61F7-4821-A895-7F1A442BCBED}"/>
    <hyperlink ref="D85" r:id="rId9" display="https://www.boxofficemojo.com/year/1977/?ref_=bo_cso_table_7" xr:uid="{616B823F-2693-433A-8784-FCD883B67E11}"/>
    <hyperlink ref="D77" r:id="rId10" display="https://www.boxofficemojo.com/year/2004/?ref_=bo_cso_table_8" xr:uid="{00945313-7E2E-4C44-93DE-04C6E7AF0143}"/>
    <hyperlink ref="D35" r:id="rId11" display="https://www.boxofficemojo.com/year/1982/?ref_=bo_cso_table_9" xr:uid="{25BEDE52-FBB3-4D99-A377-4D865AD867CB}"/>
    <hyperlink ref="D40" r:id="rId12" display="https://www.boxofficemojo.com/year/2013/?ref_=bo_cso_table_10" xr:uid="{88D0B19C-80E4-4775-AAE8-BF0296934D15}"/>
    <hyperlink ref="D113" r:id="rId13" display="https://www.boxofficemojo.com/year/2016/?ref_=bo_cso_table_11" xr:uid="{F85AF0E4-B1FB-4709-9398-1ADCA22230C3}"/>
    <hyperlink ref="D33" r:id="rId14" display="https://www.boxofficemojo.com/year/2013/?ref_=bo_cso_table_12" xr:uid="{9FF4EF04-F226-458C-B45B-6A9278B64799}"/>
    <hyperlink ref="D104" r:id="rId15" display="https://www.boxofficemojo.com/year/2016/?ref_=bo_cso_table_13" xr:uid="{CC25722A-8F95-40EF-B37A-E54853DDEF3C}"/>
    <hyperlink ref="D54" r:id="rId16" display="https://www.boxofficemojo.com/year/2015/?ref_=bo_cso_table_14" xr:uid="{FB28A1FE-3B23-4FA6-8190-3A092F55C762}"/>
    <hyperlink ref="D14" r:id="rId17" display="https://www.boxofficemojo.com/year/2019/?ref_=bo_cso_table_15" xr:uid="{4DA0877F-9F68-460C-AC3B-D1913D3F8BE8}"/>
    <hyperlink ref="D127" r:id="rId18" display="https://www.boxofficemojo.com/year/2016/?ref_=bo_cso_table_16" xr:uid="{2D04578B-80B9-4062-80A1-0B7D64F83BD5}"/>
    <hyperlink ref="D67" r:id="rId19" display="https://www.boxofficemojo.com/year/2015/?ref_=bo_cso_table_17" xr:uid="{72175BDF-8B1F-40A5-9037-3647FEB0E6EF}"/>
    <hyperlink ref="D15" r:id="rId20" display="https://www.boxofficemojo.com/year/2010/?ref_=bo_cso_table_18" xr:uid="{350BFF53-8B95-4BDE-BD28-185BC0F49B5B}"/>
    <hyperlink ref="D78" r:id="rId21" display="https://www.boxofficemojo.com/year/2007/?ref_=bo_cso_table_19" xr:uid="{35AE5AD0-CCA7-45F2-861B-2CC0E5AEDAA0}"/>
    <hyperlink ref="D52" r:id="rId22" display="https://www.boxofficemojo.com/year/2001/?ref_=bo_cso_table_20" xr:uid="{B4B3CBA6-F89E-4712-9794-1335B1938CC3}"/>
    <hyperlink ref="D83" r:id="rId23" display="https://www.boxofficemojo.com/year/2002/?ref_=bo_cso_table_21" xr:uid="{0F6EB2E2-34A5-4427-A337-4A27302C5406}"/>
    <hyperlink ref="D87" r:id="rId24" display="https://www.boxofficemojo.com/year/1983/?ref_=bo_cso_table_22" xr:uid="{2717CBD3-6DEF-4A73-ACB5-962E7F5580AC}"/>
    <hyperlink ref="D51" r:id="rId25" display="https://www.boxofficemojo.com/year/2009/?ref_=bo_cso_table_23" xr:uid="{7E271042-5694-46F4-BD11-D06E7FE16C6A}"/>
    <hyperlink ref="D122" r:id="rId26" display="https://www.boxofficemojo.com/year/2009/?ref_=bo_cso_table_24" xr:uid="{1C9C4DEA-5262-47F0-899F-096A651C5FE9}"/>
    <hyperlink ref="D88" r:id="rId27" display="https://www.boxofficemojo.com/year/2015/?ref_=bo_cso_table_1" xr:uid="{56E847F4-9159-4CAD-9157-33236B233EBB}"/>
    <hyperlink ref="D19" r:id="rId28" display="https://www.boxofficemojo.com/year/2019/?ref_=bo_cso_table_2" xr:uid="{32872D1B-95F8-4BE8-9D4A-E9F6D1C771D0}"/>
    <hyperlink ref="D17" r:id="rId29" display="https://www.boxofficemojo.com/year/2009/?ref_=bo_cso_table_3" xr:uid="{2BED3182-D201-4BFD-B69D-70B5088E1EC4}"/>
    <hyperlink ref="D25" r:id="rId30" display="https://www.boxofficemojo.com/year/2018/?ref_=bo_cso_table_4" xr:uid="{F207600B-C590-4F9A-B94D-70491EB8710A}"/>
    <hyperlink ref="D20" r:id="rId31" display="https://www.boxofficemojo.com/year/2018/?ref_=bo_cso_table_5" xr:uid="{7545DB3C-AB6C-4122-BB45-2A881A553D52}"/>
    <hyperlink ref="D115" r:id="rId32" display="https://www.boxofficemojo.com/year/1997/?ref_=bo_cso_table_6" xr:uid="{3D834CC7-2F73-4119-9FCA-4F1966B3D70E}"/>
    <hyperlink ref="D63" r:id="rId33" display="https://www.boxofficemojo.com/year/2015/?ref_=bo_cso_table_7" xr:uid="{F525C37E-E703-4BB3-95E8-4CAF0C9F0929}"/>
    <hyperlink ref="D93" r:id="rId34" display="https://www.boxofficemojo.com/year/2012/?ref_=bo_cso_table_8" xr:uid="{8CDF19E0-75E2-4223-8FDA-630BE1DE4D09}"/>
    <hyperlink ref="D89" r:id="rId35" display="https://www.boxofficemojo.com/year/2017/?ref_=bo_cso_table_9" xr:uid="{AF327F25-F14A-498E-9DAC-3C6F6089E130}"/>
    <hyperlink ref="D94" r:id="rId36" display="https://www.boxofficemojo.com/year/2008/?ref_=bo_cso_table_10" xr:uid="{FBFE38C6-1633-4398-AB7F-51E9E93AE626}"/>
    <hyperlink ref="D74" r:id="rId37" display="https://www.boxofficemojo.com/year/2016/?ref_=bo_cso_table_11" xr:uid="{94E03873-7E8E-49EA-81C2-95F293651B90}"/>
    <hyperlink ref="D86" r:id="rId38" display="https://www.boxofficemojo.com/year/2019/?ref_=bo_cso_table_12" xr:uid="{426E6432-5BEB-46C6-80B7-A81E8E0CF4B3}"/>
    <hyperlink ref="D18" r:id="rId39" display="https://www.boxofficemojo.com/year/2015/?ref_=bo_cso_table_13" xr:uid="{C165F055-86E8-4BFD-BA24-7ED1A78FDAA1}"/>
    <hyperlink ref="D95" r:id="rId40" display="https://www.boxofficemojo.com/year/2012/?ref_=bo_cso_table_14" xr:uid="{F0C8BAB8-FB71-478A-9C2C-C1BCE1A09967}"/>
    <hyperlink ref="D28" r:id="rId41" display="https://www.boxofficemojo.com/year/2019/?ref_=bo_cso_table_15" xr:uid="{E333C659-F253-4921-8B62-76290CF1F4AF}"/>
    <hyperlink ref="D102" r:id="rId42" display="https://www.boxofficemojo.com/year/2013/?ref_=bo_cso_table_16" xr:uid="{F3C04659-0240-4E7E-9092-10C12852C1A6}"/>
    <hyperlink ref="D70" r:id="rId43" display="https://www.boxofficemojo.com/year/2006/?ref_=bo_cso_table_17" xr:uid="{2553E50C-BD94-47C8-86C1-137E41E2B976}"/>
    <hyperlink ref="D64" r:id="rId44" display="https://www.boxofficemojo.com/year/2018/?ref_=bo_cso_table_18" xr:uid="{C30271EF-FF78-4343-B8F1-46B89351F354}"/>
    <hyperlink ref="D126" r:id="rId45" display="https://www.boxofficemojo.com/year/2017/?ref_=bo_cso_table_19" xr:uid="{B0DBB100-858D-4B98-8EA0-4BCA79FE128E}"/>
    <hyperlink ref="D55" r:id="rId46" display="https://www.boxofficemojo.com/year/2013/?ref_=bo_cso_table_20" xr:uid="{9C13436E-FB3B-4D6D-BF26-DDDA2FFEADAA}"/>
    <hyperlink ref="D27" r:id="rId47" display="https://www.boxofficemojo.com/year/2016/?ref_=bo_cso_table_21" xr:uid="{4EA4BC0E-C514-4A7B-9954-195200C8259D}"/>
    <hyperlink ref="D101" r:id="rId48" display="https://www.boxofficemojo.com/year/2012/?ref_=bo_cso_table_22" xr:uid="{76A5EAF3-006B-44C5-B792-3D0C81AC4636}"/>
    <hyperlink ref="D79" r:id="rId49" display="https://www.boxofficemojo.com/year/2002/?ref_=bo_cso_table_23" xr:uid="{E6029394-A917-4AA0-A09E-4EE2547AD946}"/>
    <hyperlink ref="D61" r:id="rId50" display="https://www.boxofficemojo.com/year/2017/?ref_=bo_cso_table_24" xr:uid="{0B3AA031-DC66-4CB7-86B4-2618AAD94C6C}"/>
    <hyperlink ref="D62" r:id="rId51" display="https://www.boxofficemojo.com/year/1993/?ref_=bo_cso_table_25" xr:uid="{1C2EC11A-5F87-4501-99BD-55553FADFD49}"/>
    <hyperlink ref="D121" r:id="rId52" display="https://www.boxofficemojo.com/year/2009/?ref_=bo_cso_table_26" xr:uid="{C0B9F8B3-CEB0-444B-A1BF-860E1FA4DA5F}"/>
    <hyperlink ref="D81" r:id="rId53" display="https://www.boxofficemojo.com/year/2019/?ref_=bo_cso_table_27" xr:uid="{F0FC8970-E705-44BA-A907-CCB9611C22EB}"/>
    <hyperlink ref="D47" r:id="rId54" display="https://www.boxofficemojo.com/year/2017/?ref_=bo_cso_table_28" xr:uid="{858EFF77-8A7B-4030-8214-A40A6FCDD6AF}"/>
    <hyperlink ref="D50" r:id="rId55" display="https://www.boxofficemojo.com/year/2011/?ref_=bo_cso_table_29" xr:uid="{24F8ABE9-0F72-4A42-A3E1-E770C94CF837}"/>
    <hyperlink ref="D84" r:id="rId56" display="https://www.boxofficemojo.com/year/2005/?ref_=bo_cso_table_30" xr:uid="{DBE13F49-2585-4460-B1D9-A76485E76C39}"/>
    <hyperlink ref="D107" r:id="rId57" display="https://www.boxofficemojo.com/year/2003/?ref_=bo_cso_table_31" xr:uid="{B178A6B6-3CBD-4A67-9236-B44119433E8B}"/>
    <hyperlink ref="D80" r:id="rId58" display="https://www.boxofficemojo.com/year/2004/?ref_=bo_cso_table_32" xr:uid="{2BBB9145-A775-44C4-83C4-F17C331F1D4B}"/>
    <hyperlink ref="D42" r:id="rId59" display="https://www.boxofficemojo.com/year/2015/?ref_=bo_cso_table_33" xr:uid="{2397E6A2-1840-40E4-B21B-9C35BAAA7D67}"/>
    <hyperlink ref="D120" r:id="rId60" display="https://www.boxofficemojo.com/year/2011/?ref_=bo_cso_table_34" xr:uid="{81009C82-4FA8-4929-B638-4BF11D2B3622}"/>
    <hyperlink ref="D108" r:id="rId61" display="https://www.boxofficemojo.com/year/2002/?ref_=bo_cso_table_35" xr:uid="{FD097F76-514B-488D-ABF3-23B7A5182EE1}"/>
    <hyperlink ref="D103" r:id="rId62" display="https://www.boxofficemojo.com/year/2014/?ref_=bo_cso_table_36" xr:uid="{DAD97FE4-0397-41D5-9376-B145ED44061C}"/>
    <hyperlink ref="D111" r:id="rId63" display="https://www.boxofficemojo.com/year/2004/?ref_=bo_cso_table_1" xr:uid="{2307F76D-BC13-448D-B7E0-4D94E784E331}"/>
    <hyperlink ref="D31" r:id="rId64" display="https://www.boxofficemojo.com/year/2016/?ref_=bo_cso_table_2" xr:uid="{C3B9E11D-0142-4B49-B333-B5C432896111}"/>
    <hyperlink ref="D16" r:id="rId65" display="https://www.boxofficemojo.com/year/2014/?ref_=bo_cso_table_3" xr:uid="{9F1D9FC0-0D3C-4F31-B46C-6C617FF55C7D}"/>
    <hyperlink ref="D60" r:id="rId66" display="https://www.boxofficemojo.com/year/2019/?ref_=bo_cso_table_4" xr:uid="{11BBF9D7-2361-4F16-9A9A-5FE16607065A}"/>
    <hyperlink ref="D56" r:id="rId67" display="https://www.boxofficemojo.com/year/2017/?ref_=bo_cso_table_5" xr:uid="{21AB9D2B-29CB-45FF-BCDE-EBE8F1595E09}"/>
    <hyperlink ref="D32" r:id="rId68" display="https://www.boxofficemojo.com/year/2018/?ref_=bo_cso_table_6" xr:uid="{CDEF72DC-A393-445B-8ACE-0C24AD326FA5}"/>
    <hyperlink ref="D110" r:id="rId69" display="https://www.boxofficemojo.com/year/2003/?ref_=bo_cso_table_7" xr:uid="{B9F29025-0304-492B-AD68-4131B147A433}"/>
    <hyperlink ref="D98" r:id="rId70" display="https://www.boxofficemojo.com/year/2009/?ref_=bo_cso_table_8" xr:uid="{15B4F609-7ABA-40A4-829C-519AE69651DD}"/>
    <hyperlink ref="D99" r:id="rId71" display="https://www.boxofficemojo.com/year/2011/?ref_=bo_cso_table_9" xr:uid="{2E4DE89B-AD3B-4FE8-96C4-FAEA107A72BF}"/>
    <hyperlink ref="D24" r:id="rId72" display="https://www.boxofficemojo.com/year/1984/?ref_=bo_cso_table_10" xr:uid="{D11E729E-4586-4C23-A0F2-62F0982E13EA}"/>
    <hyperlink ref="D65" r:id="rId73" display="https://www.boxofficemojo.com/year/2017/?ref_=bo_cso_table_12" xr:uid="{EACBB835-54C0-48BD-AF65-8B67C02161E0}"/>
    <hyperlink ref="D91" r:id="rId74" display="https://www.boxofficemojo.com/year/2012/?ref_=bo_cso_table_13" xr:uid="{AF609A7C-5312-4CDC-8A5B-DA2962C7A387}"/>
    <hyperlink ref="D75" r:id="rId75" display="https://www.boxofficemojo.com/year/1998/?ref_=bo_cso_table_14" xr:uid="{ECE2C6B9-5512-49F0-BB70-161C603B29FC}"/>
    <hyperlink ref="D11" r:id="rId76" display="https://www.boxofficemojo.com/year/2018/?ref_=bo_cso_table_15" xr:uid="{CCB49279-4395-4CEF-94CC-095E153EB3AD}"/>
    <hyperlink ref="D57" r:id="rId77" display="https://www.boxofficemojo.com/year/2019/?ref_=bo_cso_table_16" xr:uid="{1AA513BB-6147-4405-8615-3D99B584902B}"/>
    <hyperlink ref="D10" r:id="rId78" display="https://www.boxofficemojo.com/year/2007/?ref_=bo_cso_table_17" xr:uid="{DFA0E72C-6DAC-4BCE-A97E-4A72859A75DE}"/>
    <hyperlink ref="D125" r:id="rId79" display="https://www.boxofficemojo.com/year/2005/?ref_=bo_cso_table_18" xr:uid="{3494C9CC-5EE1-4F1F-B56F-5DE01D3E06FF}"/>
    <hyperlink ref="D92" r:id="rId80" display="https://www.boxofficemojo.com/year/1991/?ref_=bo_cso_table_19" xr:uid="{DA9F9ACA-D469-43D2-A06A-1D7030FB495E}"/>
    <hyperlink ref="D21" r:id="rId81" display="https://www.boxofficemojo.com/year/2020/?ref_=bo_cso_table_20" xr:uid="{F4C0605C-2A48-4F2C-8CDF-F3D5A58090BC}"/>
    <hyperlink ref="D9" r:id="rId82" display="https://www.boxofficemojo.com/year/2014/?ref_=bo_cso_table_21" xr:uid="{4DB93415-7779-4946-8A4F-0F2792C3741D}"/>
    <hyperlink ref="D44" r:id="rId83" display="https://www.boxofficemojo.com/year/2000/?ref_=bo_cso_table_22" xr:uid="{28B12753-7B42-474C-B27C-EFEA3448F1CD}"/>
    <hyperlink ref="D112" r:id="rId84" display="https://www.boxofficemojo.com/year/2015/?ref_=bo_cso_table_23" xr:uid="{8223E9CC-A840-4901-BA06-2B643033AD33}"/>
    <hyperlink ref="D71" r:id="rId85" display="https://www.boxofficemojo.com/year/1990/?ref_=bo_cso_table_24" xr:uid="{F9BE7C9A-FF95-4536-BE79-EE619B7D2D40}"/>
    <hyperlink ref="D114" r:id="rId86" display="https://www.boxofficemojo.com/year/1998/?ref_=bo_cso_table_25" xr:uid="{5DDD7293-EBEC-478F-840C-044FE0E0ACD9}"/>
    <hyperlink ref="D43" r:id="rId87" display="https://www.boxofficemojo.com/year/2017/?ref_=bo_cso_table_26" xr:uid="{18DAFCF1-25DC-4BBF-8B02-CB3B27EAAEE6}"/>
    <hyperlink ref="D123" r:id="rId88" display="https://www.boxofficemojo.com/year/2019/?ref_=bo_cso_table_27" xr:uid="{E3B125E8-F586-4D94-9657-32D17156BA55}"/>
    <hyperlink ref="D12" r:id="rId89" display="https://www.boxofficemojo.com/year/1997/?ref_=bo_cso_table_28" xr:uid="{96156668-FF31-470C-A7F5-6E3C7B1F83D9}"/>
    <hyperlink ref="D72" r:id="rId90" display="https://www.boxofficemojo.com/year/1988/?ref_=bo_cso_table_29" xr:uid="{63601A87-FAEB-4B8D-BB11-3C6A6C4AA2B6}"/>
    <hyperlink ref="D109" r:id="rId91" display="https://www.boxofficemojo.com/year/1999/?ref_=bo_cso_table_30" xr:uid="{55B3799F-56C0-438C-AEDC-08F094C16125}"/>
    <hyperlink ref="D59" r:id="rId92" display="https://www.boxofficemojo.com/year/2019/?ref_=bo_cso_table_31" xr:uid="{6CAE90C3-B7C3-44D6-B2C2-6B09841F9466}"/>
    <hyperlink ref="D26" r:id="rId93" display="https://www.boxofficemojo.com/year/2011/?ref_=bo_cso_table_32" xr:uid="{A21A84B2-8A52-490D-9006-6CA60B12BDC8}"/>
    <hyperlink ref="D45" r:id="rId94" display="https://www.boxofficemojo.com/year/2014/?ref_=bo_cso_table_33" xr:uid="{1AEE906C-BEA1-455A-9C02-36D668B5CF86}"/>
    <hyperlink ref="D37" r:id="rId95" display="https://www.boxofficemojo.com/year/2015/?ref_=bo_cso_table_34" xr:uid="{1FE1F7DC-3BEC-4E5A-9BDD-B7432BB326D9}"/>
    <hyperlink ref="D49" r:id="rId96" display="https://www.boxofficemojo.com/year/2001/?ref_=bo_cso_table_35" xr:uid="{6CC349D0-CFC2-475C-822B-5D9090D57698}"/>
    <hyperlink ref="D34" r:id="rId97" display="https://www.boxofficemojo.com/year/2012/?ref_=bo_cso_table_36" xr:uid="{FDB7C390-3B59-46D0-B9F5-9A0E41AC5685}"/>
    <hyperlink ref="D90" r:id="rId98" display="https://www.boxofficemojo.com/year/2015/?ref_=bo_cso_table_37" xr:uid="{2047B90D-660E-4F8F-B021-8353F3B7463D}"/>
    <hyperlink ref="D100" r:id="rId99" display="https://www.boxofficemojo.com/year/2013/?ref_=bo_cso_table_38" xr:uid="{07A938D3-DE78-4FA2-8A49-D97392490EEA}"/>
    <hyperlink ref="D48" r:id="rId100" display="https://www.boxofficemojo.com/year/2018/?ref_=bo_cso_table_39" xr:uid="{7D0C819B-843D-478B-854A-5BEB378F3CA8}"/>
    <hyperlink ref="D8" r:id="rId101" display="https://www.boxofficemojo.com/year/2019/?ref_=bo_cso_table_40" xr:uid="{E118BED0-3F13-45A5-9E69-3C529532D33E}"/>
    <hyperlink ref="D97" r:id="rId102" display="https://www.boxofficemojo.com/year/1993/?ref_=bo_cso_table_41" xr:uid="{2B6556AB-ACA9-4417-B6BF-64BDD123860E}"/>
    <hyperlink ref="D76" r:id="rId103" display="https://www.boxofficemojo.com/year/2000/?ref_=bo_cso_table_42" xr:uid="{BF7DE700-3D37-47A0-8B15-45FF52806926}"/>
    <hyperlink ref="D36" r:id="rId104" display="https://www.boxofficemojo.com/year/1987/?ref_=bo_cso_table_43" xr:uid="{9CDBD30F-CFD9-451B-A0BB-4FD61037FBD6}"/>
    <hyperlink ref="D66" r:id="rId105" display="https://www.boxofficemojo.com/year/2015/?ref_=bo_cso_table_44" xr:uid="{A2C2D49C-939F-4812-82F4-6C2E02212820}"/>
    <hyperlink ref="D58" r:id="rId106" display="https://www.boxofficemojo.com/year/1996/?ref_=bo_cso_table_45" xr:uid="{A450E290-83A1-4AD9-B955-419A2531BC45}"/>
  </hyperlinks>
  <pageMargins left="0.7" right="0.7" top="0.75" bottom="0.75" header="0.3" footer="0.3"/>
  <drawing r:id="rId107"/>
  <tableParts count="1">
    <tablePart r:id="rId1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Microsoft Office User</cp:lastModifiedBy>
  <dcterms:created xsi:type="dcterms:W3CDTF">2020-03-17T20:42:07Z</dcterms:created>
  <dcterms:modified xsi:type="dcterms:W3CDTF">2022-12-12T17:37:17Z</dcterms:modified>
</cp:coreProperties>
</file>