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CF Mode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#,##0.0"/>
    <numFmt numFmtId="166" formatCode="$#,##0.0"/>
    <numFmt numFmtId="167" formatCode="0.000"/>
    <numFmt numFmtId="168" formatCode="$#,##0.00"/>
  </numFmts>
  <fonts count="11">
    <font>
      <name val="Calibri"/>
      <family val="2"/>
      <color theme="1"/>
      <sz val="11"/>
      <scheme val="minor"/>
    </font>
    <font>
      <name val="Calibri"/>
      <b val="1"/>
      <sz val="20"/>
    </font>
    <font>
      <name val="Calibri"/>
      <b val="1"/>
      <sz val="16"/>
    </font>
    <font>
      <name val="Calibri"/>
      <sz val="12"/>
    </font>
    <font>
      <name val="Calibri"/>
      <sz val="11"/>
    </font>
    <font>
      <name val="Calibri"/>
      <b val="1"/>
      <sz val="14"/>
    </font>
    <font>
      <name val="Calibri"/>
      <b val="1"/>
      <color rgb="00FFFFFF"/>
      <sz val="11"/>
    </font>
    <font>
      <name val="Calibri"/>
      <b val="1"/>
      <sz val="12"/>
    </font>
    <font>
      <b val="1"/>
    </font>
    <font>
      <b val="1"/>
      <sz val="12"/>
    </font>
    <font>
      <i val="1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FF2CC"/>
        <bgColor rgb="00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2" borderId="0" pivotButton="0" quotePrefix="0" xfId="0"/>
    <xf numFmtId="164" fontId="0" fillId="3" borderId="0" pivotButton="0" quotePrefix="0" xfId="0"/>
    <xf numFmtId="165" fontId="0" fillId="3" borderId="0" pivotButton="0" quotePrefix="0" xfId="0"/>
    <xf numFmtId="166" fontId="0" fillId="3" borderId="0" pivotButton="0" quotePrefix="0" xfId="0"/>
    <xf numFmtId="0" fontId="7" fillId="0" borderId="0" pivotButton="0" quotePrefix="0" xfId="0"/>
    <xf numFmtId="0" fontId="8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0" fontId="9" fillId="0" borderId="0" pivotButton="0" quotePrefix="0" xfId="0"/>
    <xf numFmtId="166" fontId="8" fillId="0" borderId="0" pivotButton="0" quotePrefix="0" xfId="0"/>
    <xf numFmtId="165" fontId="0" fillId="0" borderId="0" pivotButton="0" quotePrefix="0" xfId="0"/>
    <xf numFmtId="168" fontId="8" fillId="0" borderId="0" pivotButton="0" quotePrefix="0" xfId="0"/>
    <xf numFmtId="0" fontId="1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cols>
    <col width="35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</cols>
  <sheetData>
    <row r="1">
      <c r="B1" s="1" t="inlineStr">
        <is>
          <t>DISCOUNTED CASH FLOW ANALYSIS</t>
        </is>
      </c>
    </row>
    <row r="3">
      <c r="B3" s="2" t="inlineStr">
        <is>
          <t>AcmeTech Holdings Ltd.</t>
        </is>
      </c>
    </row>
    <row r="4">
      <c r="B4" s="3" t="inlineStr">
        <is>
          <t>Ticker: ACME</t>
        </is>
      </c>
    </row>
    <row r="5">
      <c r="B5" s="4" t="inlineStr">
        <is>
          <t>Valuation Date: October 24, 2025</t>
        </is>
      </c>
    </row>
    <row r="9">
      <c r="A9" s="5" t="inlineStr">
        <is>
          <t>DCF MODEL ASSUMPTIONS</t>
        </is>
      </c>
    </row>
    <row r="10">
      <c r="A10" s="6" t="inlineStr">
        <is>
          <t>REVENUE GROWTH ASSUMPTIONS</t>
        </is>
      </c>
    </row>
    <row r="11">
      <c r="A11" t="inlineStr">
        <is>
          <t>Year 1 Revenue Growth %</t>
        </is>
      </c>
      <c r="B11" s="7" t="n">
        <v>0.1</v>
      </c>
    </row>
    <row r="12">
      <c r="A12" t="inlineStr">
        <is>
          <t>Year 2 Revenue Growth %</t>
        </is>
      </c>
      <c r="B12" s="7" t="n">
        <v>0.1</v>
      </c>
    </row>
    <row r="13">
      <c r="A13" t="inlineStr">
        <is>
          <t>Year 3 Revenue Growth %</t>
        </is>
      </c>
      <c r="B13" s="7" t="n">
        <v>0.08</v>
      </c>
    </row>
    <row r="14">
      <c r="A14" t="inlineStr">
        <is>
          <t>Year 4 Revenue Growth %</t>
        </is>
      </c>
      <c r="B14" s="7" t="n">
        <v>0.08</v>
      </c>
    </row>
    <row r="15">
      <c r="A15" t="inlineStr">
        <is>
          <t>Year 5 Revenue Growth %</t>
        </is>
      </c>
      <c r="B15" s="7" t="n">
        <v>0.06</v>
      </c>
    </row>
    <row r="17">
      <c r="A17" s="6" t="inlineStr">
        <is>
          <t>OPERATING ASSUMPTIONS</t>
        </is>
      </c>
    </row>
    <row r="18">
      <c r="A18" t="inlineStr">
        <is>
          <t>EBITDA Margin %</t>
        </is>
      </c>
      <c r="B18" s="7" t="n">
        <v>0.34</v>
      </c>
    </row>
    <row r="19">
      <c r="A19" t="inlineStr">
        <is>
          <t>D&amp;A (% of Revenue)</t>
        </is>
      </c>
      <c r="B19" s="7" t="n">
        <v>0.03</v>
      </c>
    </row>
    <row r="20">
      <c r="A20" t="inlineStr">
        <is>
          <t>CapEx (% of Revenue)</t>
        </is>
      </c>
      <c r="B20" s="7" t="n">
        <v>0.03</v>
      </c>
    </row>
    <row r="21">
      <c r="A21" t="inlineStr">
        <is>
          <t>NWC (% of Revenue)</t>
        </is>
      </c>
      <c r="B21" s="7" t="n">
        <v>0.1</v>
      </c>
    </row>
    <row r="22">
      <c r="A22" t="inlineStr">
        <is>
          <t>Tax Rate %</t>
        </is>
      </c>
      <c r="B22" s="7" t="n">
        <v>0.25</v>
      </c>
    </row>
    <row r="24">
      <c r="A24" s="6" t="inlineStr">
        <is>
          <t>VALUATION ASSUMPTIONS</t>
        </is>
      </c>
    </row>
    <row r="25">
      <c r="A25" t="inlineStr">
        <is>
          <t>WACC %</t>
        </is>
      </c>
      <c r="B25" s="7" t="n">
        <v>0.09</v>
      </c>
    </row>
    <row r="26">
      <c r="A26" t="inlineStr">
        <is>
          <t>Terminal Growth Rate %</t>
        </is>
      </c>
      <c r="B26" s="7" t="n">
        <v>0.025</v>
      </c>
    </row>
    <row r="27">
      <c r="A27" t="inlineStr">
        <is>
          <t>Shares Outstanding (mm)</t>
        </is>
      </c>
      <c r="B27" s="8" t="n">
        <v>100</v>
      </c>
    </row>
    <row r="28">
      <c r="A28" t="inlineStr">
        <is>
          <t>Net Debt ($mm)</t>
        </is>
      </c>
      <c r="B28" s="9" t="n">
        <v>512.05</v>
      </c>
    </row>
    <row r="32">
      <c r="A32" s="10" t="inlineStr">
        <is>
          <t>HISTORICAL DATA</t>
        </is>
      </c>
    </row>
    <row r="33">
      <c r="A33" t="inlineStr">
        <is>
          <t>Year</t>
        </is>
      </c>
      <c r="B33" s="11" t="n">
        <v>2021</v>
      </c>
      <c r="C33" s="11" t="n">
        <v>2022</v>
      </c>
      <c r="D33" s="11" t="n">
        <v>2023</v>
      </c>
      <c r="E33" s="11" t="n">
        <v>2024</v>
      </c>
      <c r="F33" s="11" t="n">
        <v>2025</v>
      </c>
    </row>
    <row r="34">
      <c r="A34" t="inlineStr">
        <is>
          <t>Revenue ($mm)</t>
        </is>
      </c>
      <c r="B34" s="12" t="n">
        <v>1200</v>
      </c>
      <c r="C34" s="12" t="n">
        <v>1350</v>
      </c>
      <c r="D34" s="12" t="n">
        <v>1520</v>
      </c>
      <c r="E34" s="12" t="n">
        <v>1710</v>
      </c>
      <c r="F34" s="12" t="n">
        <v>1950</v>
      </c>
    </row>
    <row r="35">
      <c r="A35" t="inlineStr">
        <is>
          <t>EBITDA ($mm)</t>
        </is>
      </c>
      <c r="B35" s="12" t="n">
        <v>360</v>
      </c>
      <c r="C35" s="12" t="n">
        <v>414.45</v>
      </c>
      <c r="D35" s="12" t="n">
        <v>484.88</v>
      </c>
      <c r="E35" s="12" t="n">
        <v>562.59</v>
      </c>
      <c r="F35" s="12" t="n">
        <v>663</v>
      </c>
    </row>
    <row r="39">
      <c r="A39" s="10" t="inlineStr">
        <is>
          <t>FINANCIAL PROJECTIONS</t>
        </is>
      </c>
    </row>
    <row r="40">
      <c r="A40" t="inlineStr">
        <is>
          <t>Year</t>
        </is>
      </c>
      <c r="B40" s="11" t="inlineStr">
        <is>
          <t>Year 1</t>
        </is>
      </c>
      <c r="C40" s="11" t="inlineStr">
        <is>
          <t>Year 2</t>
        </is>
      </c>
      <c r="D40" s="11" t="inlineStr">
        <is>
          <t>Year 3</t>
        </is>
      </c>
      <c r="E40" s="11" t="inlineStr">
        <is>
          <t>Year 4</t>
        </is>
      </c>
      <c r="F40" s="11" t="inlineStr">
        <is>
          <t>Year 5</t>
        </is>
      </c>
    </row>
    <row r="41">
      <c r="A41" s="11" t="inlineStr">
        <is>
          <t>Revenue ($mm)</t>
        </is>
      </c>
      <c r="B41" s="12">
        <f>F34*1.10</f>
        <v/>
      </c>
      <c r="C41" s="12">
        <f>B41*1.08</f>
        <v/>
      </c>
      <c r="D41" s="12">
        <f>C41*1.08</f>
        <v/>
      </c>
      <c r="E41" s="12">
        <f>D41*1.08</f>
        <v/>
      </c>
      <c r="F41" s="12">
        <f>E41*1.08</f>
        <v/>
      </c>
    </row>
    <row r="42">
      <c r="A42" t="inlineStr">
        <is>
          <t>EBITDA ($mm)</t>
        </is>
      </c>
      <c r="B42" s="12">
        <f>B41*0.34</f>
        <v/>
      </c>
      <c r="C42" s="12">
        <f>C41*0.34</f>
        <v/>
      </c>
      <c r="D42" s="12">
        <f>D41*0.34</f>
        <v/>
      </c>
      <c r="E42" s="12">
        <f>E41*0.34</f>
        <v/>
      </c>
      <c r="F42" s="12">
        <f>F41*0.34</f>
        <v/>
      </c>
    </row>
    <row r="43">
      <c r="A43" s="11" t="inlineStr">
        <is>
          <t>Free Cash Flow ($mm)</t>
        </is>
      </c>
      <c r="B43" s="12">
        <f>B42*0.7</f>
        <v/>
      </c>
      <c r="C43" s="12">
        <f>C42*0.7</f>
        <v/>
      </c>
      <c r="D43" s="12">
        <f>D42*0.7</f>
        <v/>
      </c>
      <c r="E43" s="12">
        <f>E42*0.7</f>
        <v/>
      </c>
      <c r="F43" s="12">
        <f>F42*0.7</f>
        <v/>
      </c>
    </row>
    <row r="47">
      <c r="A47" s="10" t="inlineStr">
        <is>
          <t>DCF VALUATION</t>
        </is>
      </c>
    </row>
    <row r="48">
      <c r="A48" t="inlineStr">
        <is>
          <t>Year</t>
        </is>
      </c>
      <c r="B48" t="n">
        <v>1</v>
      </c>
      <c r="C48" t="n">
        <v>2</v>
      </c>
      <c r="D48" t="n">
        <v>3</v>
      </c>
      <c r="E48" t="n">
        <v>4</v>
      </c>
      <c r="F48" t="n">
        <v>5</v>
      </c>
    </row>
    <row r="49">
      <c r="A49" t="inlineStr">
        <is>
          <t>Free Cash Flow</t>
        </is>
      </c>
      <c r="B49" s="12">
        <f>B43</f>
        <v/>
      </c>
      <c r="C49" s="12">
        <f>C43</f>
        <v/>
      </c>
      <c r="D49" s="12">
        <f>D43</f>
        <v/>
      </c>
      <c r="E49" s="12">
        <f>E43</f>
        <v/>
      </c>
      <c r="F49" s="12">
        <f>F43</f>
        <v/>
      </c>
    </row>
    <row r="50">
      <c r="A50" t="inlineStr">
        <is>
          <t>Discount Period</t>
        </is>
      </c>
      <c r="B50" t="n">
        <v>1</v>
      </c>
      <c r="C50" t="n">
        <v>2</v>
      </c>
      <c r="D50" t="n">
        <v>3</v>
      </c>
      <c r="E50" t="n">
        <v>4</v>
      </c>
      <c r="F50" t="n">
        <v>5</v>
      </c>
    </row>
    <row r="51">
      <c r="A51" t="inlineStr">
        <is>
          <t>Discount Factor</t>
        </is>
      </c>
      <c r="B51" s="13">
        <f>1/((1+$B$25)^B50)</f>
        <v/>
      </c>
      <c r="C51" s="13">
        <f>1/((1+$B$25)^C50)</f>
        <v/>
      </c>
      <c r="D51" s="13">
        <f>1/((1+$B$25)^D50)</f>
        <v/>
      </c>
      <c r="E51" s="13">
        <f>1/((1+$B$25)^E50)</f>
        <v/>
      </c>
      <c r="F51" s="13">
        <f>1/((1+$B$25)^F50)</f>
        <v/>
      </c>
    </row>
    <row r="52">
      <c r="A52" t="inlineStr">
        <is>
          <t>PV of FCF</t>
        </is>
      </c>
      <c r="B52" s="12">
        <f>B49*B51</f>
        <v/>
      </c>
      <c r="C52" s="12">
        <f>C49*C51</f>
        <v/>
      </c>
      <c r="D52" s="12">
        <f>D49*D51</f>
        <v/>
      </c>
      <c r="E52" s="12">
        <f>E49*E51</f>
        <v/>
      </c>
      <c r="F52" s="12">
        <f>F49*F51</f>
        <v/>
      </c>
    </row>
    <row r="54">
      <c r="A54" s="11" t="inlineStr">
        <is>
          <t>Sum of PV of FCFs</t>
        </is>
      </c>
      <c r="B54" s="12">
        <f>SUM(B52:F52)</f>
        <v/>
      </c>
    </row>
    <row r="55">
      <c r="A55" s="11" t="inlineStr">
        <is>
          <t>PV of Terminal Value</t>
        </is>
      </c>
      <c r="B55" s="12" t="n">
        <v>0</v>
      </c>
    </row>
    <row r="56">
      <c r="A56" s="14" t="inlineStr">
        <is>
          <t>ENTERPRISE VALUE</t>
        </is>
      </c>
      <c r="B56" s="15">
        <f>B54+B55</f>
        <v/>
      </c>
    </row>
    <row r="57">
      <c r="A57" t="inlineStr">
        <is>
          <t>Less: Net Debt</t>
        </is>
      </c>
      <c r="B57" s="12">
        <f>B28</f>
        <v/>
      </c>
    </row>
    <row r="58">
      <c r="A58" s="11" t="inlineStr">
        <is>
          <t>EQUITY VALUE</t>
        </is>
      </c>
      <c r="B58" s="15">
        <f>B56-B57</f>
        <v/>
      </c>
    </row>
    <row r="59">
      <c r="A59" t="inlineStr">
        <is>
          <t>Shares Outstanding (mm)</t>
        </is>
      </c>
      <c r="B59" s="16">
        <f>B27</f>
        <v/>
      </c>
    </row>
    <row r="60">
      <c r="A60" s="14" t="inlineStr">
        <is>
          <t>IMPLIED PRICE PER SHARE</t>
        </is>
      </c>
      <c r="B60" s="17">
        <f>B58/B59</f>
        <v/>
      </c>
    </row>
    <row r="64">
      <c r="A64" s="10" t="inlineStr">
        <is>
          <t>SENSITIVITY ANALYSIS</t>
        </is>
      </c>
    </row>
    <row r="65">
      <c r="A65" s="18" t="inlineStr">
        <is>
          <t>(Sensitivity tables would go here)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2025-10-24T02:31:03Z</dcterms:created>
  <dcterms:modified xmlns:dcterms="http://purl.org/dc/terms/" xmlns:xsi="http://www.w3.org/2001/XMLSchema-instance" xsi:type="dcterms:W3CDTF">2025-10-24T02:31:03Z</dcterms:modified>
</cp:coreProperties>
</file>