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Transaction Summary" sheetId="2" state="visible" r:id="rId2"/>
    <sheet xmlns:r="http://schemas.openxmlformats.org/officeDocument/2006/relationships" name="Sources &amp; Uses" sheetId="3" state="visible" r:id="rId3"/>
    <sheet xmlns:r="http://schemas.openxmlformats.org/officeDocument/2006/relationships" name="Assumptions" sheetId="4" state="visible" r:id="rId4"/>
    <sheet xmlns:r="http://schemas.openxmlformats.org/officeDocument/2006/relationships" name="Operating Model" sheetId="5" state="visible" r:id="rId5"/>
    <sheet xmlns:r="http://schemas.openxmlformats.org/officeDocument/2006/relationships" name="Debt Schedule" sheetId="6" state="visible" r:id="rId6"/>
    <sheet xmlns:r="http://schemas.openxmlformats.org/officeDocument/2006/relationships" name="Cash Flow Waterfall" sheetId="7" state="visible" r:id="rId7"/>
    <sheet xmlns:r="http://schemas.openxmlformats.org/officeDocument/2006/relationships" name="Returns Analys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$#,##0.0,,&quot;M&quot;"/>
    <numFmt numFmtId="165" formatCode="0.0x"/>
    <numFmt numFmtId="166" formatCode="0.0%"/>
    <numFmt numFmtId="167" formatCode="$#,##0.0"/>
  </numFmts>
  <fonts count="10">
    <font>
      <name val="Calibri"/>
      <family val="2"/>
      <color theme="1"/>
      <sz val="11"/>
      <scheme val="minor"/>
    </font>
    <font>
      <name val="Calibri"/>
      <b val="1"/>
      <sz val="20"/>
    </font>
    <font>
      <name val="Calibri"/>
      <b val="1"/>
      <sz val="16"/>
    </font>
    <font>
      <name val="Calibri"/>
      <sz val="11"/>
    </font>
    <font>
      <name val="Calibri"/>
      <b val="1"/>
      <color rgb="00FFFFFF"/>
      <sz val="11"/>
    </font>
    <font>
      <name val="Calibri"/>
      <b val="1"/>
      <sz val="11"/>
    </font>
    <font>
      <name val="Calibri"/>
      <b val="1"/>
      <sz val="14"/>
    </font>
    <font>
      <b val="1"/>
    </font>
    <font>
      <b val="1"/>
      <color rgb="00FF0000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0"/>
    <xf numFmtId="0" fontId="0" fillId="0" borderId="1" pivotButton="0" quotePrefix="0" xfId="0"/>
    <xf numFmtId="0" fontId="3" fillId="0" borderId="1" pivotButton="0" quotePrefix="0" xfId="0"/>
    <xf numFmtId="164" fontId="5" fillId="0" borderId="1" pivotButton="0" quotePrefix="0" xfId="0"/>
    <xf numFmtId="165" fontId="5" fillId="0" borderId="1" pivotButton="0" quotePrefix="0" xfId="0"/>
    <xf numFmtId="166" fontId="5" fillId="0" borderId="1" pivotButton="0" quotePrefix="0" xfId="0"/>
    <xf numFmtId="0" fontId="6" fillId="0" borderId="0" pivotButton="0" quotePrefix="0" xfId="0"/>
    <xf numFmtId="164" fontId="0" fillId="3" borderId="0" pivotButton="0" quotePrefix="0" xfId="0"/>
    <xf numFmtId="165" fontId="0" fillId="3" borderId="0" pivotButton="0" quotePrefix="0" xfId="0"/>
    <xf numFmtId="0" fontId="7" fillId="0" borderId="0" pivotButton="0" quotePrefix="0" xfId="0"/>
    <xf numFmtId="164" fontId="7" fillId="0" borderId="0" pivotButton="0" quotePrefix="0" xfId="0"/>
    <xf numFmtId="164" fontId="0" fillId="0" borderId="0" pivotButton="0" quotePrefix="0" xfId="0"/>
    <xf numFmtId="167" fontId="0" fillId="0" borderId="0" pivotButton="0" quotePrefix="0" xfId="0"/>
    <xf numFmtId="166" fontId="0" fillId="3" borderId="0" pivotButton="0" quotePrefix="0" xfId="0"/>
    <xf numFmtId="167" fontId="7" fillId="0" borderId="0" pivotButton="0" quotePrefix="0" xfId="0"/>
    <xf numFmtId="166" fontId="0" fillId="0" borderId="0" pivotButton="0" quotePrefix="0" xfId="0"/>
    <xf numFmtId="166" fontId="7" fillId="0" borderId="0" pivotButton="0" quotePrefix="0" xfId="0"/>
    <xf numFmtId="167" fontId="8" fillId="0" borderId="0" pivotButton="0" quotePrefix="0" xfId="0"/>
    <xf numFmtId="0" fontId="4" fillId="2" borderId="0" pivotButton="0" quotePrefix="0" xfId="0"/>
    <xf numFmtId="1" fontId="0" fillId="3" borderId="0" pivotButton="0" quotePrefix="0" xfId="0"/>
    <xf numFmtId="167" fontId="0" fillId="3" borderId="0" pivotButton="0" quotePrefix="0" xfId="0"/>
    <xf numFmtId="10" fontId="0" fillId="3" borderId="0" pivotButton="0" quotePrefix="0" xfId="0"/>
    <xf numFmtId="0" fontId="7" fillId="0" borderId="0" applyAlignment="1" pivotButton="0" quotePrefix="0" xfId="0">
      <alignment horizontal="center"/>
    </xf>
    <xf numFmtId="167" fontId="0" fillId="0" borderId="1" pivotButton="0" quotePrefix="0" xfId="0"/>
    <xf numFmtId="0" fontId="7" fillId="0" borderId="1" pivotButton="0" quotePrefix="0" xfId="0"/>
    <xf numFmtId="167" fontId="7" fillId="0" borderId="1" pivotButton="0" quotePrefix="0" xfId="0"/>
    <xf numFmtId="165" fontId="0" fillId="0" borderId="0" pivotButton="0" quotePrefix="0" xfId="0"/>
    <xf numFmtId="0" fontId="9" fillId="0" borderId="0" pivotButton="0" quotePrefix="0" xfId="0"/>
    <xf numFmtId="167" fontId="9" fillId="0" borderId="0" pivotButton="0" quotePrefix="0" xfId="0"/>
    <xf numFmtId="1" fontId="0" fillId="0" borderId="0" pivotButton="0" quotePrefix="0" xfId="0"/>
    <xf numFmtId="166" fontId="9" fillId="0" borderId="0" pivotButton="0" quotePrefix="0" xfId="0"/>
    <xf numFmtId="165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18"/>
  <sheetViews>
    <sheetView workbookViewId="0">
      <selection activeCell="A1" sqref="A1"/>
    </sheetView>
  </sheetViews>
  <sheetFormatPr baseColWidth="8" defaultRowHeight="15"/>
  <cols>
    <col width="30" customWidth="1" min="2" max="2"/>
    <col width="20" customWidth="1" min="3" max="3"/>
  </cols>
  <sheetData>
    <row r="2">
      <c r="B2" s="1" t="inlineStr">
        <is>
          <t>LEVERAGED BUYOUT ANALYSIS</t>
        </is>
      </c>
    </row>
    <row r="4">
      <c r="B4" s="2" t="inlineStr">
        <is>
          <t>AcmeTech Holdings Ltd.</t>
        </is>
      </c>
    </row>
    <row r="7">
      <c r="B7" s="3" t="inlineStr">
        <is>
          <t>Date: October 24, 2025</t>
        </is>
      </c>
    </row>
    <row r="10">
      <c r="B10" s="4" t="inlineStr">
        <is>
          <t>TRANSACTION SUMMARY</t>
        </is>
      </c>
      <c r="C10" s="5" t="n"/>
    </row>
    <row r="11">
      <c r="B11" s="6" t="inlineStr">
        <is>
          <t>Purchase Enterprise Value</t>
        </is>
      </c>
      <c r="C11" s="7">
        <f>'Transaction Summary'!B7</f>
        <v/>
      </c>
    </row>
    <row r="12">
      <c r="B12" s="6" t="inlineStr">
        <is>
          <t>Entry EBITDA Multiple</t>
        </is>
      </c>
      <c r="C12" s="8">
        <f>'Transaction Summary'!B6</f>
        <v/>
      </c>
    </row>
    <row r="13">
      <c r="B13" s="6" t="inlineStr">
        <is>
          <t>Total Debt</t>
        </is>
      </c>
      <c r="C13" s="7">
        <f>'Sources &amp; Uses'!B16</f>
        <v/>
      </c>
    </row>
    <row r="14">
      <c r="B14" s="6" t="inlineStr">
        <is>
          <t>Equity Contribution</t>
        </is>
      </c>
      <c r="C14" s="7">
        <f>'Sources &amp; Uses'!B12</f>
        <v/>
      </c>
    </row>
    <row r="15">
      <c r="B15" s="6" t="inlineStr">
        <is>
          <t>Exit Enterprise Value</t>
        </is>
      </c>
      <c r="C15" s="7">
        <f>'Transaction Summary'!B12</f>
        <v/>
      </c>
    </row>
    <row r="16">
      <c r="B16" s="6" t="inlineStr">
        <is>
          <t>Equity Value at Exit</t>
        </is>
      </c>
      <c r="C16" s="7">
        <f>'Returns Analysis'!B9</f>
        <v/>
      </c>
    </row>
    <row r="17">
      <c r="B17" s="6" t="inlineStr">
        <is>
          <t>IRR</t>
        </is>
      </c>
      <c r="C17" s="9">
        <f>'Returns Analysis'!B11</f>
        <v/>
      </c>
    </row>
    <row r="18">
      <c r="B18" s="6" t="inlineStr">
        <is>
          <t>MOIC</t>
        </is>
      </c>
      <c r="C18" s="8">
        <f>'Returns Analysis'!B12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</cols>
  <sheetData>
    <row r="1">
      <c r="A1" s="10" t="inlineStr">
        <is>
          <t>TRANSACTION SUMMARY</t>
        </is>
      </c>
    </row>
    <row r="4">
      <c r="A4" s="4" t="inlineStr">
        <is>
          <t>ENTRY VALUATION</t>
        </is>
      </c>
      <c r="B4" s="5" t="n"/>
      <c r="C4" s="5" t="n"/>
      <c r="D4" s="5" t="n"/>
    </row>
    <row r="5">
      <c r="A5" t="inlineStr">
        <is>
          <t>LTM EBITDA</t>
        </is>
      </c>
      <c r="B5" s="11" t="n">
        <v>663</v>
      </c>
    </row>
    <row r="6">
      <c r="A6" t="inlineStr">
        <is>
          <t>Entry EV / EBITDA Multiple</t>
        </is>
      </c>
      <c r="B6" s="12" t="n">
        <v>8.5</v>
      </c>
    </row>
    <row r="7">
      <c r="A7" s="13" t="inlineStr">
        <is>
          <t>Purchase Enterprise Value</t>
        </is>
      </c>
      <c r="B7" s="14">
        <f>B5*B6</f>
        <v/>
      </c>
    </row>
    <row r="9">
      <c r="A9" s="4" t="inlineStr">
        <is>
          <t>EXIT VALUATION</t>
        </is>
      </c>
      <c r="B9" s="5" t="n"/>
      <c r="C9" s="5" t="n"/>
      <c r="D9" s="5" t="n"/>
    </row>
    <row r="10">
      <c r="A10" t="inlineStr">
        <is>
          <t>Exit Year EBITDA</t>
        </is>
      </c>
      <c r="B10" s="15">
        <f>'Operating Model'!G5</f>
        <v/>
      </c>
    </row>
    <row r="11">
      <c r="A11" t="inlineStr">
        <is>
          <t>Exit EV / EBITDA Multiple</t>
        </is>
      </c>
      <c r="B11" s="12" t="n">
        <v>8</v>
      </c>
    </row>
    <row r="12">
      <c r="A12" s="13" t="inlineStr">
        <is>
          <t>Exit Enterprise Value</t>
        </is>
      </c>
      <c r="B12" s="14">
        <f>B10*B11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35" customWidth="1" min="1" max="1"/>
    <col width="18" customWidth="1" min="2" max="2"/>
    <col width="15" customWidth="1" min="3" max="3"/>
  </cols>
  <sheetData>
    <row r="1">
      <c r="A1" s="10" t="inlineStr">
        <is>
          <t>SOURCES &amp; USES OF FUNDS</t>
        </is>
      </c>
    </row>
    <row r="4">
      <c r="A4" s="4" t="inlineStr">
        <is>
          <t>USES</t>
        </is>
      </c>
      <c r="B4" s="4" t="inlineStr">
        <is>
          <t>$mm</t>
        </is>
      </c>
      <c r="C4" s="5" t="n"/>
    </row>
    <row r="5">
      <c r="A5" t="inlineStr">
        <is>
          <t>Purchase Enterprise Value</t>
        </is>
      </c>
      <c r="B5" s="16">
        <f>'Transaction Summary'!B7</f>
        <v/>
      </c>
    </row>
    <row r="6">
      <c r="A6" t="inlineStr">
        <is>
          <t>Transaction Fees (% of EV)</t>
        </is>
      </c>
      <c r="B6" s="17" t="n">
        <v>0.02</v>
      </c>
    </row>
    <row r="7">
      <c r="A7" t="inlineStr">
        <is>
          <t>Transaction Fees ($mm)</t>
        </is>
      </c>
      <c r="B7" s="16">
        <f>B5*B6</f>
        <v/>
      </c>
    </row>
    <row r="8">
      <c r="A8" s="13" t="inlineStr">
        <is>
          <t>TOTAL USES</t>
        </is>
      </c>
      <c r="B8" s="18">
        <f>B5+B7</f>
        <v/>
      </c>
    </row>
    <row r="10">
      <c r="A10" s="4" t="inlineStr">
        <is>
          <t>SOURCES</t>
        </is>
      </c>
      <c r="B10" s="4" t="inlineStr">
        <is>
          <t>$mm</t>
        </is>
      </c>
      <c r="C10" s="4" t="inlineStr">
        <is>
          <t>% of Total</t>
        </is>
      </c>
    </row>
    <row r="11">
      <c r="A11" t="inlineStr">
        <is>
          <t>Sponsor Equity</t>
        </is>
      </c>
      <c r="B11" s="16">
        <f>Assumptions!B8</f>
        <v/>
      </c>
      <c r="C11" s="19">
        <f>B11/B8</f>
        <v/>
      </c>
    </row>
    <row r="12">
      <c r="A12" t="inlineStr">
        <is>
          <t>Revolving Credit Facility</t>
        </is>
      </c>
      <c r="B12" s="16">
        <f>Assumptions!B11</f>
        <v/>
      </c>
      <c r="C12" s="19">
        <f>B12/B8</f>
        <v/>
      </c>
    </row>
    <row r="13">
      <c r="A13" t="inlineStr">
        <is>
          <t>Senior Term Loan</t>
        </is>
      </c>
      <c r="B13" s="16">
        <f>Assumptions!B14</f>
        <v/>
      </c>
      <c r="C13" s="19">
        <f>B13/B8</f>
        <v/>
      </c>
    </row>
    <row r="14">
      <c r="A14" t="inlineStr">
        <is>
          <t>Subordinated Notes</t>
        </is>
      </c>
      <c r="B14" s="16">
        <f>Assumptions!B18</f>
        <v/>
      </c>
      <c r="C14" s="19">
        <f>B14/B8</f>
        <v/>
      </c>
    </row>
    <row r="15">
      <c r="A15" s="13" t="inlineStr">
        <is>
          <t>TOTAL SOURCES</t>
        </is>
      </c>
      <c r="B15" s="18">
        <f>SUM(B11:B14)</f>
        <v/>
      </c>
      <c r="C15" s="20" t="inlineStr">
        <is>
          <t>100.0%</t>
        </is>
      </c>
    </row>
    <row r="17">
      <c r="A17" t="inlineStr">
        <is>
          <t>CHECK (Should be $0)</t>
        </is>
      </c>
      <c r="B17" s="21">
        <f>B15-B8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</cols>
  <sheetData>
    <row r="1">
      <c r="A1" s="10" t="inlineStr">
        <is>
          <t>LBO MODEL ASSUMPTIONS</t>
        </is>
      </c>
    </row>
    <row r="4">
      <c r="A4" s="22" t="inlineStr">
        <is>
          <t>TRANSACTION ASSUMPTIONS</t>
        </is>
      </c>
    </row>
    <row r="5">
      <c r="A5" t="inlineStr">
        <is>
          <t>Holding Period (Years)</t>
        </is>
      </c>
      <c r="B5" s="23" t="n">
        <v>5</v>
      </c>
    </row>
    <row r="6">
      <c r="A6" t="inlineStr">
        <is>
          <t>Transaction Fees (% of EV)</t>
        </is>
      </c>
      <c r="B6" s="17" t="n">
        <v>0.02</v>
      </c>
    </row>
    <row r="7">
      <c r="A7" t="inlineStr">
        <is>
          <t>Sponsor Equity (% of Purchase Price)</t>
        </is>
      </c>
      <c r="B7" s="17" t="n">
        <v>0.5</v>
      </c>
    </row>
    <row r="8">
      <c r="A8" t="inlineStr">
        <is>
          <t>Sponsor Equity ($mm)</t>
        </is>
      </c>
      <c r="B8" s="16">
        <f>'Transaction Summary'!B7*Assumptions!B7</f>
        <v/>
      </c>
    </row>
    <row r="10">
      <c r="A10" s="22" t="inlineStr">
        <is>
          <t>DEBT STRUCTURE</t>
        </is>
      </c>
    </row>
    <row r="11">
      <c r="A11" t="inlineStr">
        <is>
          <t>Revolver Size ($mm)</t>
        </is>
      </c>
      <c r="B11" s="24" t="n">
        <v>0</v>
      </c>
    </row>
    <row r="12">
      <c r="A12" t="inlineStr">
        <is>
          <t>Revolver Interest Rate</t>
        </is>
      </c>
      <c r="B12" s="25" t="n">
        <v>0.055</v>
      </c>
    </row>
    <row r="13">
      <c r="A13" t="inlineStr">
        <is>
          <t>Senior Debt (% of Purchase Price)</t>
        </is>
      </c>
      <c r="B13" s="17" t="n">
        <v>0.4</v>
      </c>
    </row>
    <row r="14">
      <c r="A14" t="inlineStr">
        <is>
          <t>Senior Term Loan ($mm)</t>
        </is>
      </c>
      <c r="B14" s="16">
        <f>'Transaction Summary'!B7*Assumptions!B13</f>
        <v/>
      </c>
    </row>
    <row r="15">
      <c r="A15" t="inlineStr">
        <is>
          <t>Senior Interest Rate</t>
        </is>
      </c>
      <c r="B15" s="25" t="n">
        <v>0.055</v>
      </c>
    </row>
    <row r="16">
      <c r="A16" t="inlineStr">
        <is>
          <t>Senior Amortization (% p.a.)</t>
        </is>
      </c>
      <c r="B16" s="17" t="n">
        <v>0.05</v>
      </c>
    </row>
    <row r="17">
      <c r="A17" t="inlineStr">
        <is>
          <t>Subordinated Debt (% of Purchase Price)</t>
        </is>
      </c>
      <c r="B17" s="17" t="n">
        <v>0.1</v>
      </c>
    </row>
    <row r="18">
      <c r="A18" t="inlineStr">
        <is>
          <t>Subordinated Notes ($mm)</t>
        </is>
      </c>
      <c r="B18" s="16">
        <f>'Transaction Summary'!B7*Assumptions!B17</f>
        <v/>
      </c>
    </row>
    <row r="19">
      <c r="A19" t="inlineStr">
        <is>
          <t>Subordinated Interest Rate</t>
        </is>
      </c>
      <c r="B19" s="25" t="n">
        <v>0.095</v>
      </c>
    </row>
    <row r="21">
      <c r="A21" s="22" t="inlineStr">
        <is>
          <t>OPERATING ASSUMPTIONS</t>
        </is>
      </c>
    </row>
    <row r="22">
      <c r="A22" t="inlineStr">
        <is>
          <t>Year 1 Revenue Growth</t>
        </is>
      </c>
      <c r="B22" s="17" t="n">
        <v>0.1</v>
      </c>
    </row>
    <row r="23">
      <c r="A23" t="inlineStr">
        <is>
          <t>Year 2 Revenue Growth</t>
        </is>
      </c>
      <c r="B23" s="17" t="n">
        <v>0.1</v>
      </c>
    </row>
    <row r="24">
      <c r="A24" t="inlineStr">
        <is>
          <t>Year 3 Revenue Growth</t>
        </is>
      </c>
      <c r="B24" s="17" t="n">
        <v>0.08</v>
      </c>
    </row>
    <row r="25">
      <c r="A25" t="inlineStr">
        <is>
          <t>Year 4 Revenue Growth</t>
        </is>
      </c>
      <c r="B25" s="17" t="n">
        <v>0.08</v>
      </c>
    </row>
    <row r="26">
      <c r="A26" t="inlineStr">
        <is>
          <t>Year 5 Revenue Growth</t>
        </is>
      </c>
      <c r="B26" s="17" t="n">
        <v>0.06</v>
      </c>
    </row>
    <row r="27">
      <c r="A27" t="inlineStr">
        <is>
          <t>EBITDA Margin</t>
        </is>
      </c>
      <c r="B27" s="17" t="n">
        <v>0.34</v>
      </c>
    </row>
    <row r="28">
      <c r="A28" t="inlineStr">
        <is>
          <t>D&amp;A (% of Revenue)</t>
        </is>
      </c>
      <c r="B28" s="17" t="n">
        <v>0.03</v>
      </c>
    </row>
    <row r="29">
      <c r="A29" t="inlineStr">
        <is>
          <t>CapEx (% of Revenue)</t>
        </is>
      </c>
      <c r="B29" s="17" t="n">
        <v>0.02</v>
      </c>
    </row>
    <row r="30">
      <c r="A30" t="inlineStr">
        <is>
          <t>NWC (% of Revenue)</t>
        </is>
      </c>
      <c r="B30" s="17" t="n">
        <v>0.1</v>
      </c>
    </row>
    <row r="31">
      <c r="A31" t="inlineStr">
        <is>
          <t>Tax Rate</t>
        </is>
      </c>
      <c r="B31" s="17" t="n">
        <v>0.25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0" t="inlineStr">
        <is>
          <t>OPERATING MODEL</t>
        </is>
      </c>
    </row>
    <row r="3">
      <c r="A3" t="inlineStr">
        <is>
          <t>Year</t>
        </is>
      </c>
      <c r="B3" s="26" t="inlineStr">
        <is>
          <t>LTM</t>
        </is>
      </c>
      <c r="C3" s="26" t="inlineStr">
        <is>
          <t>Year 1</t>
        </is>
      </c>
      <c r="D3" s="26" t="inlineStr">
        <is>
          <t>Year 2</t>
        </is>
      </c>
      <c r="E3" s="26" t="inlineStr">
        <is>
          <t>Year 3</t>
        </is>
      </c>
      <c r="F3" s="26" t="inlineStr">
        <is>
          <t>Year 4</t>
        </is>
      </c>
      <c r="G3" s="26" t="inlineStr">
        <is>
          <t>Year 5</t>
        </is>
      </c>
    </row>
    <row r="4">
      <c r="A4" s="13" t="inlineStr">
        <is>
          <t>Revenue</t>
        </is>
      </c>
      <c r="B4" s="24" t="n">
        <v>1950</v>
      </c>
      <c r="C4" s="16">
        <f>B4*(1+Assumptions!B22)</f>
        <v/>
      </c>
      <c r="D4" s="16">
        <f>C4*(1+Assumptions!B23)</f>
        <v/>
      </c>
      <c r="E4" s="16">
        <f>D4*(1+Assumptions!B24)</f>
        <v/>
      </c>
      <c r="F4" s="16">
        <f>E4*(1+Assumptions!B25)</f>
        <v/>
      </c>
      <c r="G4" s="16">
        <f>F4*(1+Assumptions!B26)</f>
        <v/>
      </c>
    </row>
    <row r="5">
      <c r="A5" s="13" t="inlineStr">
        <is>
          <t>EBITDA</t>
        </is>
      </c>
      <c r="B5" s="16">
        <f>'Transaction Summary'!B5</f>
        <v/>
      </c>
      <c r="C5" s="16">
        <f>C4*Assumptions!$B$27</f>
        <v/>
      </c>
      <c r="D5" s="16">
        <f>D4*Assumptions!$B$27</f>
        <v/>
      </c>
      <c r="E5" s="16">
        <f>E4*Assumptions!$B$27</f>
        <v/>
      </c>
      <c r="F5" s="16">
        <f>F4*Assumptions!$B$27</f>
        <v/>
      </c>
      <c r="G5" s="16">
        <f>G4*Assumptions!$B$27</f>
        <v/>
      </c>
    </row>
    <row r="6">
      <c r="A6" t="inlineStr">
        <is>
          <t>Less: D&amp;A</t>
        </is>
      </c>
      <c r="B6" s="16">
        <f>-B4*Assumptions!$B$28</f>
        <v/>
      </c>
      <c r="C6" s="16">
        <f>-C4*Assumptions!$B$28</f>
        <v/>
      </c>
      <c r="D6" s="16">
        <f>-D4*Assumptions!$B$28</f>
        <v/>
      </c>
      <c r="E6" s="16">
        <f>-E4*Assumptions!$B$28</f>
        <v/>
      </c>
      <c r="F6" s="16">
        <f>-F4*Assumptions!$B$28</f>
        <v/>
      </c>
      <c r="G6" s="16">
        <f>-G4*Assumptions!$B$28</f>
        <v/>
      </c>
    </row>
    <row r="7">
      <c r="A7" s="13" t="inlineStr">
        <is>
          <t>EBIT</t>
        </is>
      </c>
      <c r="B7" s="16">
        <f>B5+B6</f>
        <v/>
      </c>
      <c r="C7" s="16">
        <f>C5+C6</f>
        <v/>
      </c>
      <c r="D7" s="16">
        <f>D5+D6</f>
        <v/>
      </c>
      <c r="E7" s="16">
        <f>E5+E6</f>
        <v/>
      </c>
      <c r="F7" s="16">
        <f>F5+F6</f>
        <v/>
      </c>
      <c r="G7" s="16">
        <f>G5+G6</f>
        <v/>
      </c>
    </row>
    <row r="8">
      <c r="A8" t="inlineStr">
        <is>
          <t>Less: Interest Expense</t>
        </is>
      </c>
      <c r="C8" s="16">
        <f>-'Debt Schedule'!C20</f>
        <v/>
      </c>
      <c r="D8" s="16">
        <f>-'Debt Schedule'!D20</f>
        <v/>
      </c>
      <c r="E8" s="16">
        <f>-'Debt Schedule'!E20</f>
        <v/>
      </c>
      <c r="F8" s="16">
        <f>-'Debt Schedule'!F20</f>
        <v/>
      </c>
      <c r="G8" s="16">
        <f>-'Debt Schedule'!G20</f>
        <v/>
      </c>
    </row>
    <row r="9">
      <c r="A9" t="inlineStr">
        <is>
          <t>EBT</t>
        </is>
      </c>
      <c r="C9" s="16">
        <f>C7+C8</f>
        <v/>
      </c>
      <c r="D9" s="16">
        <f>D7+D8</f>
        <v/>
      </c>
      <c r="E9" s="16">
        <f>E7+E8</f>
        <v/>
      </c>
      <c r="F9" s="16">
        <f>F7+F8</f>
        <v/>
      </c>
      <c r="G9" s="16">
        <f>G7+G8</f>
        <v/>
      </c>
    </row>
    <row r="10">
      <c r="A10" t="inlineStr">
        <is>
          <t>Less: Taxes</t>
        </is>
      </c>
      <c r="C10" s="16">
        <f>-C9*Assumptions!$B$31</f>
        <v/>
      </c>
      <c r="D10" s="16">
        <f>-D9*Assumptions!$B$31</f>
        <v/>
      </c>
      <c r="E10" s="16">
        <f>-E9*Assumptions!$B$31</f>
        <v/>
      </c>
      <c r="F10" s="16">
        <f>-F9*Assumptions!$B$31</f>
        <v/>
      </c>
      <c r="G10" s="16">
        <f>-G9*Assumptions!$B$31</f>
        <v/>
      </c>
    </row>
    <row r="11">
      <c r="A11" s="13" t="inlineStr">
        <is>
          <t>Net Income</t>
        </is>
      </c>
      <c r="C11" s="18">
        <f>C9+C10</f>
        <v/>
      </c>
      <c r="D11" s="18">
        <f>D9+D10</f>
        <v/>
      </c>
      <c r="E11" s="18">
        <f>E9+E10</f>
        <v/>
      </c>
      <c r="F11" s="18">
        <f>F9+F10</f>
        <v/>
      </c>
      <c r="G11" s="18">
        <f>G9+G10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0" t="inlineStr">
        <is>
          <t>DEBT SCHEDULE</t>
        </is>
      </c>
    </row>
    <row r="3">
      <c r="A3" t="inlineStr">
        <is>
          <t>Year</t>
        </is>
      </c>
      <c r="B3" s="26" t="inlineStr">
        <is>
          <t>Close</t>
        </is>
      </c>
      <c r="C3" s="26" t="inlineStr">
        <is>
          <t>Year 1</t>
        </is>
      </c>
      <c r="D3" s="26" t="inlineStr">
        <is>
          <t>Year 2</t>
        </is>
      </c>
      <c r="E3" s="26" t="inlineStr">
        <is>
          <t>Year 3</t>
        </is>
      </c>
      <c r="F3" s="26" t="inlineStr">
        <is>
          <t>Year 4</t>
        </is>
      </c>
      <c r="G3" s="26" t="inlineStr">
        <is>
          <t>Year 5</t>
        </is>
      </c>
    </row>
    <row r="5">
      <c r="A5" s="22" t="inlineStr">
        <is>
          <t>SENIOR TERM LOAN</t>
        </is>
      </c>
    </row>
    <row r="6">
      <c r="A6" s="5" t="inlineStr">
        <is>
          <t>Opening Balance</t>
        </is>
      </c>
      <c r="B6" s="27">
        <f>Assumptions!B14</f>
        <v/>
      </c>
      <c r="C6" s="27">
        <f>B10</f>
        <v/>
      </c>
      <c r="D6" s="27">
        <f>C10</f>
        <v/>
      </c>
      <c r="E6" s="27">
        <f>D10</f>
        <v/>
      </c>
      <c r="F6" s="27">
        <f>E10</f>
        <v/>
      </c>
      <c r="G6" s="27">
        <f>F10</f>
        <v/>
      </c>
    </row>
    <row r="7">
      <c r="A7" s="5" t="inlineStr">
        <is>
          <t>Mandatory Amortization</t>
        </is>
      </c>
      <c r="B7" s="5" t="n"/>
      <c r="C7" s="27">
        <f>-C6*Assumptions!$B$16</f>
        <v/>
      </c>
      <c r="D7" s="27">
        <f>-D6*Assumptions!$B$16</f>
        <v/>
      </c>
      <c r="E7" s="27">
        <f>-E6*Assumptions!$B$16</f>
        <v/>
      </c>
      <c r="F7" s="27">
        <f>-F6*Assumptions!$B$16</f>
        <v/>
      </c>
      <c r="G7" s="27">
        <f>-G6*Assumptions!$B$16</f>
        <v/>
      </c>
    </row>
    <row r="8">
      <c r="A8" s="5" t="inlineStr">
        <is>
          <t>Optional Prepayment</t>
        </is>
      </c>
      <c r="B8" s="5" t="n"/>
      <c r="C8" s="27" t="n">
        <v>0</v>
      </c>
      <c r="D8" s="27" t="n">
        <v>0</v>
      </c>
      <c r="E8" s="27" t="n">
        <v>0</v>
      </c>
      <c r="F8" s="27" t="n">
        <v>0</v>
      </c>
      <c r="G8" s="27" t="n">
        <v>0</v>
      </c>
    </row>
    <row r="9">
      <c r="A9" s="28" t="inlineStr">
        <is>
          <t>Closing Balance</t>
        </is>
      </c>
      <c r="B9" s="27">
        <f>B6</f>
        <v/>
      </c>
      <c r="C9" s="29">
        <f>C6+C7+C8</f>
        <v/>
      </c>
      <c r="D9" s="29">
        <f>D6+D7+D8</f>
        <v/>
      </c>
      <c r="E9" s="29">
        <f>E6+E7+E8</f>
        <v/>
      </c>
      <c r="F9" s="29">
        <f>F6+F7+F8</f>
        <v/>
      </c>
      <c r="G9" s="29">
        <f>G6+G7+G8</f>
        <v/>
      </c>
    </row>
    <row r="10">
      <c r="A10" s="5" t="inlineStr">
        <is>
          <t>Interest Expense</t>
        </is>
      </c>
      <c r="B10" s="5" t="n"/>
      <c r="C10" s="27">
        <f>(B9+C9)/2*Assumptions!$B$15</f>
        <v/>
      </c>
      <c r="D10" s="27">
        <f>(C9+D9)/2*Assumptions!$B$15</f>
        <v/>
      </c>
      <c r="E10" s="27">
        <f>(D9+E9)/2*Assumptions!$B$15</f>
        <v/>
      </c>
      <c r="F10" s="27">
        <f>(E9+F9)/2*Assumptions!$B$15</f>
        <v/>
      </c>
      <c r="G10" s="27">
        <f>(F9+G9)/2*Assumptions!$B$15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CASH FLOW WATERFALL</t>
        </is>
      </c>
    </row>
    <row r="3">
      <c r="A3" t="inlineStr">
        <is>
          <t>This sheet would contain detailed cash flow waterfall</t>
        </is>
      </c>
    </row>
    <row r="4">
      <c r="A4" t="inlineStr">
        <is>
          <t>showing EBITDA → FCF → Debt Paydown → Cash to Equity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cols>
    <col width="35" customWidth="1" min="1" max="1"/>
    <col width="20" customWidth="1" min="2" max="2"/>
  </cols>
  <sheetData>
    <row r="1">
      <c r="A1" s="10" t="inlineStr">
        <is>
          <t>RETURNS ANALYSIS</t>
        </is>
      </c>
    </row>
    <row r="4">
      <c r="A4" s="22" t="inlineStr">
        <is>
          <t>EXIT VALUATION</t>
        </is>
      </c>
    </row>
    <row r="5">
      <c r="A5" t="inlineStr">
        <is>
          <t>Exit Year EBITDA</t>
        </is>
      </c>
      <c r="B5" s="16">
        <f>'Operating Model'!G5</f>
        <v/>
      </c>
    </row>
    <row r="6">
      <c r="A6" t="inlineStr">
        <is>
          <t>Exit EV / EBITDA Multiple</t>
        </is>
      </c>
      <c r="B6" s="30">
        <f>'Transaction Summary'!B11</f>
        <v/>
      </c>
    </row>
    <row r="7">
      <c r="A7" s="13" t="inlineStr">
        <is>
          <t>Exit Enterprise Value</t>
        </is>
      </c>
      <c r="B7" s="18">
        <f>B5*B6</f>
        <v/>
      </c>
    </row>
    <row r="8">
      <c r="A8" t="inlineStr">
        <is>
          <t>Less: Remaining Debt</t>
        </is>
      </c>
      <c r="B8" s="16">
        <f>'Debt Schedule'!G10</f>
        <v/>
      </c>
    </row>
    <row r="9">
      <c r="A9" s="31" t="inlineStr">
        <is>
          <t>Equity Value at Exit</t>
        </is>
      </c>
      <c r="B9" s="32">
        <f>B7-B8</f>
        <v/>
      </c>
    </row>
    <row r="11">
      <c r="A11" s="22" t="inlineStr">
        <is>
          <t>RETURNS</t>
        </is>
      </c>
    </row>
    <row r="12">
      <c r="A12" t="inlineStr">
        <is>
          <t>Initial Equity Investment</t>
        </is>
      </c>
      <c r="B12" s="16">
        <f>Assumptions!B8</f>
        <v/>
      </c>
    </row>
    <row r="13">
      <c r="A13" t="inlineStr">
        <is>
          <t>Holding Period (Years)</t>
        </is>
      </c>
      <c r="B13" s="33">
        <f>Assumptions!B5</f>
        <v/>
      </c>
    </row>
    <row r="14">
      <c r="A14" s="31" t="inlineStr">
        <is>
          <t>IRR</t>
        </is>
      </c>
      <c r="B14" s="34">
        <f>(B9/B12)^(1/B13)-1</f>
        <v/>
      </c>
    </row>
    <row r="15">
      <c r="A15" s="31" t="inlineStr">
        <is>
          <t>MOIC (Multiple of Invested Capital)</t>
        </is>
      </c>
      <c r="B15" s="35">
        <f>B9/B12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2025-10-24T02:33:48Z</dcterms:created>
  <dcterms:modified xmlns:dcterms="http://purl.org/dc/terms/" xmlns:xsi="http://www.w3.org/2001/XMLSchema-instance" xsi:type="dcterms:W3CDTF">2025-10-24T02:33:48Z</dcterms:modified>
</cp:coreProperties>
</file>