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Assumptions" sheetId="2" state="visible" r:id="rId2"/>
    <sheet xmlns:r="http://schemas.openxmlformats.org/officeDocument/2006/relationships" name="Historical Data" sheetId="3" state="visible" r:id="rId3"/>
    <sheet xmlns:r="http://schemas.openxmlformats.org/officeDocument/2006/relationships" name="Projections" sheetId="4" state="visible" r:id="rId4"/>
    <sheet xmlns:r="http://schemas.openxmlformats.org/officeDocument/2006/relationships" name="DCF Valuation" sheetId="5" state="visible" r:id="rId5"/>
    <sheet xmlns:r="http://schemas.openxmlformats.org/officeDocument/2006/relationships" name="Sensitivit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$#,##0.0,,&quot;M&quot;"/>
    <numFmt numFmtId="165" formatCode="$#,##0.00"/>
    <numFmt numFmtId="166" formatCode="0.0%"/>
    <numFmt numFmtId="167" formatCode="$#,##0.0"/>
    <numFmt numFmtId="168" formatCode="#,##0.0"/>
    <numFmt numFmtId="169" formatCode="0.000"/>
  </numFmts>
  <fonts count="13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1"/>
    </font>
    <font>
      <name val="Calibri"/>
      <b val="1"/>
      <color rgb="00FFFFFF"/>
      <sz val="12"/>
    </font>
    <font>
      <name val="Calibri"/>
      <b val="1"/>
      <sz val="11"/>
    </font>
    <font>
      <name val="Calibri"/>
      <b val="1"/>
      <sz val="14"/>
    </font>
    <font>
      <name val="Calibri"/>
      <i val="1"/>
      <sz val="10"/>
    </font>
    <font>
      <name val="Calibri"/>
      <b val="1"/>
      <color rgb="00FFFFFF"/>
      <sz val="11"/>
    </font>
    <font>
      <b val="1"/>
    </font>
    <font>
      <b val="1"/>
      <color rgb="00FFFFFF"/>
      <sz val="12"/>
    </font>
    <font>
      <b val="1"/>
      <sz val="12"/>
    </font>
    <font>
      <name val="Calibri"/>
      <i val="1"/>
      <sz val="1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0" fillId="0" borderId="1" pivotButton="0" quotePrefix="0" xfId="0"/>
    <xf numFmtId="0" fontId="3" fillId="0" borderId="1" pivotButton="0" quotePrefix="0" xfId="0"/>
    <xf numFmtId="164" fontId="5" fillId="0" borderId="1" pivotButton="0" quotePrefix="0" xfId="0"/>
    <xf numFmtId="3" fontId="5" fillId="0" borderId="1" pivotButton="0" quotePrefix="0" xfId="0"/>
    <xf numFmtId="165" fontId="5" fillId="0" borderId="1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2" borderId="1" pivotButton="0" quotePrefix="0" xfId="0"/>
    <xf numFmtId="166" fontId="0" fillId="3" borderId="0" pivotButton="0" quotePrefix="0" xfId="0"/>
    <xf numFmtId="10" fontId="0" fillId="3" borderId="0" pivotButton="0" quotePrefix="0" xfId="0"/>
    <xf numFmtId="3" fontId="0" fillId="3" borderId="0" pivotButton="0" quotePrefix="0" xfId="0"/>
    <xf numFmtId="167" fontId="0" fillId="3" borderId="0" pivotButton="0" quotePrefix="0" xfId="0"/>
    <xf numFmtId="0" fontId="9" fillId="0" borderId="1" pivotButton="0" quotePrefix="0" xfId="0"/>
    <xf numFmtId="168" fontId="0" fillId="0" borderId="1" pivotButton="0" quotePrefix="0" xfId="0"/>
    <xf numFmtId="0" fontId="9" fillId="0" borderId="1" applyAlignment="1" pivotButton="0" quotePrefix="0" xfId="0">
      <alignment horizontal="center"/>
    </xf>
    <xf numFmtId="167" fontId="0" fillId="0" borderId="1" pivotButton="0" quotePrefix="0" xfId="0"/>
    <xf numFmtId="0" fontId="10" fillId="2" borderId="1" pivotButton="0" quotePrefix="0" xfId="0"/>
    <xf numFmtId="167" fontId="9" fillId="0" borderId="1" pivotButton="0" quotePrefix="0" xfId="0"/>
    <xf numFmtId="1" fontId="0" fillId="0" borderId="1" pivotButton="0" quotePrefix="0" xfId="0"/>
    <xf numFmtId="169" fontId="0" fillId="0" borderId="1" pivotButton="0" quotePrefix="0" xfId="0"/>
    <xf numFmtId="3" fontId="0" fillId="0" borderId="1" pivotButton="0" quotePrefix="0" xfId="0"/>
    <xf numFmtId="165" fontId="11" fillId="0" borderId="1" pivotButton="0" quotePrefix="0" xfId="0"/>
    <xf numFmtId="0" fontId="12" fillId="0" borderId="0" pivotButton="0" quotePrefix="0" xfId="0"/>
    <xf numFmtId="166" fontId="9" fillId="0" borderId="1" applyAlignment="1" pivotButton="0" quotePrefix="0" xfId="0">
      <alignment horizontal="center"/>
    </xf>
    <xf numFmtId="0" fontId="9" fillId="0" borderId="0" pivotButton="0" quotePrefix="0" xfId="0"/>
    <xf numFmtId="166" fontId="9" fillId="0" borderId="1" pivotButton="0" quotePrefix="0" xfId="0"/>
    <xf numFmtId="165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15"/>
  <sheetViews>
    <sheetView workbookViewId="0">
      <selection activeCell="A1" sqref="A1"/>
    </sheetView>
  </sheetViews>
  <sheetFormatPr baseColWidth="8" defaultRowHeight="15"/>
  <cols>
    <col width="30" customWidth="1" min="2" max="2"/>
    <col width="20" customWidth="1" min="3" max="3"/>
  </cols>
  <sheetData>
    <row r="2">
      <c r="B2" s="1" t="inlineStr">
        <is>
          <t>DISCOUNTED CASH FLOW ANALYSIS</t>
        </is>
      </c>
    </row>
    <row r="4">
      <c r="B4" s="2" t="inlineStr">
        <is>
          <t>AcmeTech Holdings Ltd.</t>
        </is>
      </c>
    </row>
    <row r="7">
      <c r="B7" s="3" t="inlineStr">
        <is>
          <t>Valuation Date: October 24, 2025</t>
        </is>
      </c>
    </row>
    <row r="10">
      <c r="B10" s="4" t="inlineStr">
        <is>
          <t>VALUATION SUMMARY</t>
        </is>
      </c>
      <c r="C10" s="5" t="n"/>
    </row>
    <row r="11">
      <c r="B11" s="6" t="inlineStr">
        <is>
          <t>Enterprise Value</t>
        </is>
      </c>
      <c r="C11" s="7">
        <f>'DCF Valuation'!D30</f>
        <v/>
      </c>
    </row>
    <row r="12">
      <c r="B12" s="6" t="inlineStr">
        <is>
          <t>(Less): Net Debt</t>
        </is>
      </c>
      <c r="C12" s="7">
        <f>'DCF Valuation'!D31</f>
        <v/>
      </c>
    </row>
    <row r="13">
      <c r="B13" s="6" t="inlineStr">
        <is>
          <t>Equity Value</t>
        </is>
      </c>
      <c r="C13" s="7">
        <f>'DCF Valuation'!D32</f>
        <v/>
      </c>
    </row>
    <row r="14">
      <c r="B14" s="6" t="inlineStr">
        <is>
          <t>Shares Outstanding (mm)</t>
        </is>
      </c>
      <c r="C14" s="8">
        <f>'Assumptions'!B20</f>
        <v/>
      </c>
    </row>
    <row r="15">
      <c r="B15" s="6" t="inlineStr">
        <is>
          <t>Implied Price per Share</t>
        </is>
      </c>
      <c r="C15" s="9">
        <f>'DCF Valuation'!D34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DCF MODEL ASSUMPTIONS</t>
        </is>
      </c>
    </row>
    <row r="2">
      <c r="A2" s="11" t="inlineStr">
        <is>
          <t>All blue cells are user inputs</t>
        </is>
      </c>
    </row>
    <row r="4">
      <c r="A4" s="12" t="inlineStr">
        <is>
          <t>REVENUE GROWTH ASSUMPTIONS</t>
        </is>
      </c>
      <c r="B4" s="5" t="n"/>
      <c r="C4" s="5" t="n"/>
      <c r="D4" s="5" t="n"/>
    </row>
    <row r="5">
      <c r="A5" t="inlineStr">
        <is>
          <t>Year 1 Revenue Growth %</t>
        </is>
      </c>
      <c r="B5" s="13" t="n">
        <v>0.05</v>
      </c>
    </row>
    <row r="6">
      <c r="A6" t="inlineStr">
        <is>
          <t>Year 2 Revenue Growth %</t>
        </is>
      </c>
      <c r="B6" s="13" t="n">
        <v>0.05</v>
      </c>
    </row>
    <row r="7">
      <c r="A7" t="inlineStr">
        <is>
          <t>Year 3 Revenue Growth %</t>
        </is>
      </c>
      <c r="B7" s="13" t="n">
        <v>0.05</v>
      </c>
    </row>
    <row r="8">
      <c r="A8" t="inlineStr">
        <is>
          <t>Year 4 Revenue Growth %</t>
        </is>
      </c>
      <c r="B8" s="13" t="n">
        <v>0.05</v>
      </c>
    </row>
    <row r="9">
      <c r="A9" t="inlineStr">
        <is>
          <t>Year 5 Revenue Growth %</t>
        </is>
      </c>
      <c r="B9" s="13" t="n">
        <v>0.05</v>
      </c>
    </row>
    <row r="11">
      <c r="A11" s="12" t="inlineStr">
        <is>
          <t>OPERATING ASSUMPTIONS</t>
        </is>
      </c>
      <c r="B11" s="5" t="n"/>
      <c r="C11" s="5" t="n"/>
      <c r="D11" s="5" t="n"/>
    </row>
    <row r="12">
      <c r="A12" t="inlineStr">
        <is>
          <t>EBIT Margin %</t>
        </is>
      </c>
      <c r="B12" s="13" t="n">
        <v>0.25</v>
      </c>
    </row>
    <row r="13">
      <c r="A13" t="inlineStr">
        <is>
          <t>Tax Rate %</t>
        </is>
      </c>
      <c r="B13" s="13" t="n">
        <v>0.25</v>
      </c>
    </row>
    <row r="14">
      <c r="A14" t="inlineStr">
        <is>
          <t>CapEx (% of Revenue)</t>
        </is>
      </c>
      <c r="B14" s="13" t="n">
        <v>0.03</v>
      </c>
    </row>
    <row r="15">
      <c r="A15" t="inlineStr">
        <is>
          <t>NWC (% of Revenue)</t>
        </is>
      </c>
      <c r="B15" s="13" t="n">
        <v>0.1</v>
      </c>
    </row>
    <row r="17">
      <c r="A17" s="12" t="inlineStr">
        <is>
          <t>VALUATION ASSUMPTIONS</t>
        </is>
      </c>
      <c r="B17" s="5" t="n"/>
      <c r="C17" s="5" t="n"/>
      <c r="D17" s="5" t="n"/>
    </row>
    <row r="18">
      <c r="A18" t="inlineStr">
        <is>
          <t>WACC %</t>
        </is>
      </c>
      <c r="B18" s="14" t="n">
        <v>0.09</v>
      </c>
    </row>
    <row r="19">
      <c r="A19" t="inlineStr">
        <is>
          <t>Terminal Growth Rate %</t>
        </is>
      </c>
      <c r="B19" s="14" t="n">
        <v>0.025</v>
      </c>
    </row>
    <row r="20">
      <c r="A20" t="inlineStr">
        <is>
          <t>Shares Outstanding (mm)</t>
        </is>
      </c>
      <c r="B20" s="15" t="n">
        <v>100</v>
      </c>
    </row>
    <row r="21">
      <c r="A21" t="inlineStr">
        <is>
          <t>Net Debt ($mm)</t>
        </is>
      </c>
      <c r="B21" s="1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0" t="inlineStr">
        <is>
          <t>HISTORICAL FINANCIAL DATA</t>
        </is>
      </c>
    </row>
    <row r="3">
      <c r="A3" s="5" t="inlineStr">
        <is>
          <t>Year</t>
        </is>
      </c>
      <c r="B3" s="17" t="n">
        <v>2021</v>
      </c>
      <c r="C3" s="17" t="n">
        <v>2022</v>
      </c>
      <c r="D3" s="17" t="n">
        <v>2023</v>
      </c>
      <c r="E3" s="17" t="n">
        <v>2024</v>
      </c>
      <c r="F3" s="17" t="n">
        <v>2025</v>
      </c>
    </row>
    <row r="4">
      <c r="A4" s="5" t="inlineStr">
        <is>
          <t>Revenue ($mm)</t>
        </is>
      </c>
      <c r="B4" s="18" t="n">
        <v>1.2</v>
      </c>
      <c r="C4" s="18" t="n">
        <v>1.35</v>
      </c>
      <c r="D4" s="18" t="n">
        <v>1.52</v>
      </c>
      <c r="E4" s="18" t="n">
        <v>1.71</v>
      </c>
      <c r="F4" s="18" t="n">
        <v>1.95</v>
      </c>
    </row>
    <row r="5">
      <c r="A5" s="5" t="inlineStr">
        <is>
          <t>EBIT ($mm)</t>
        </is>
      </c>
      <c r="B5" s="18" t="n">
        <v>0</v>
      </c>
      <c r="C5" s="18" t="n">
        <v>0</v>
      </c>
      <c r="D5" s="18" t="n">
        <v>0</v>
      </c>
      <c r="E5" s="18" t="n">
        <v>0</v>
      </c>
      <c r="F5" s="1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0" t="inlineStr">
        <is>
          <t>FINANCIAL PROJECTIONS</t>
        </is>
      </c>
    </row>
    <row r="3">
      <c r="A3" s="5" t="inlineStr">
        <is>
          <t>Year</t>
        </is>
      </c>
      <c r="B3" s="19" t="inlineStr">
        <is>
          <t>Year 1</t>
        </is>
      </c>
      <c r="C3" s="19" t="inlineStr">
        <is>
          <t>Year 2</t>
        </is>
      </c>
      <c r="D3" s="19" t="inlineStr">
        <is>
          <t>Year 3</t>
        </is>
      </c>
      <c r="E3" s="19" t="inlineStr">
        <is>
          <t>Year 4</t>
        </is>
      </c>
      <c r="F3" s="19" t="inlineStr">
        <is>
          <t>Year 5</t>
        </is>
      </c>
    </row>
    <row r="4">
      <c r="A4" s="17" t="inlineStr">
        <is>
          <t>Revenue ($mm)</t>
        </is>
      </c>
      <c r="B4" s="20">
        <f>'Historical Data'!F10*(1+Assumptions!B5)</f>
        <v/>
      </c>
      <c r="C4" s="20">
        <f>B4*(1+Assumptions!B6)</f>
        <v/>
      </c>
      <c r="D4" s="20">
        <f>C4*(1+Assumptions!B7)</f>
        <v/>
      </c>
      <c r="E4" s="20">
        <f>D4*(1+Assumptions!B8)</f>
        <v/>
      </c>
      <c r="F4" s="20">
        <f>E4*(1+Assumptions!B9)</f>
        <v/>
      </c>
    </row>
    <row r="5">
      <c r="A5" s="17" t="inlineStr">
        <is>
          <t>EBIT ($mm)</t>
        </is>
      </c>
      <c r="B5" s="20">
        <f>B4*Assumptions!$B$12</f>
        <v/>
      </c>
      <c r="C5" s="20">
        <f>C4*Assumptions!$B$12</f>
        <v/>
      </c>
      <c r="D5" s="20">
        <f>D4*Assumptions!$B$12</f>
        <v/>
      </c>
      <c r="E5" s="20">
        <f>E4*Assumptions!$B$12</f>
        <v/>
      </c>
      <c r="F5" s="20">
        <f>F4*Assumptions!$B$12</f>
        <v/>
      </c>
    </row>
    <row r="6">
      <c r="A6" s="5" t="inlineStr">
        <is>
          <t>Less: Tax</t>
        </is>
      </c>
      <c r="B6" s="20">
        <f>-B5*Assumptions!$B$13</f>
        <v/>
      </c>
      <c r="C6" s="20">
        <f>-C5*Assumptions!$B$13</f>
        <v/>
      </c>
      <c r="D6" s="20">
        <f>-D5*Assumptions!$B$13</f>
        <v/>
      </c>
      <c r="E6" s="20">
        <f>-E5*Assumptions!$B$13</f>
        <v/>
      </c>
      <c r="F6" s="20">
        <f>-F5*Assumptions!$B$13</f>
        <v/>
      </c>
    </row>
    <row r="7">
      <c r="A7" s="17" t="inlineStr">
        <is>
          <t>NOPAT</t>
        </is>
      </c>
      <c r="B7" s="20">
        <f>B5+B6</f>
        <v/>
      </c>
      <c r="C7" s="20">
        <f>C5+C6</f>
        <v/>
      </c>
      <c r="D7" s="20">
        <f>D5+D6</f>
        <v/>
      </c>
      <c r="E7" s="20">
        <f>E5+E6</f>
        <v/>
      </c>
      <c r="F7" s="20">
        <f>F5+F6</f>
        <v/>
      </c>
    </row>
    <row r="8">
      <c r="A8" s="5" t="inlineStr">
        <is>
          <t>Less: CapEx</t>
        </is>
      </c>
      <c r="B8" s="20">
        <f>-B4*Assumptions!$B$14</f>
        <v/>
      </c>
      <c r="C8" s="20">
        <f>-C4*Assumptions!$B$14</f>
        <v/>
      </c>
      <c r="D8" s="20">
        <f>-D4*Assumptions!$B$14</f>
        <v/>
      </c>
      <c r="E8" s="20">
        <f>-E4*Assumptions!$B$14</f>
        <v/>
      </c>
      <c r="F8" s="20">
        <f>-F4*Assumptions!$B$14</f>
        <v/>
      </c>
    </row>
    <row r="9">
      <c r="A9" s="5" t="inlineStr">
        <is>
          <t>Less: Δ NWC</t>
        </is>
      </c>
      <c r="B9" s="20">
        <f>-B4*Assumptions!$B$15</f>
        <v/>
      </c>
      <c r="C9" s="20">
        <f>-(C4*Assumptions!$B$15-B4*Assumptions!$B$15)</f>
        <v/>
      </c>
      <c r="D9" s="20">
        <f>-(D4*Assumptions!$B$15-C4*Assumptions!$B$15)</f>
        <v/>
      </c>
      <c r="E9" s="20">
        <f>-(E4*Assumptions!$B$15-D4*Assumptions!$B$15)</f>
        <v/>
      </c>
      <c r="F9" s="20">
        <f>-(F4*Assumptions!$B$15-E4*Assumptions!$B$15)</f>
        <v/>
      </c>
    </row>
    <row r="10">
      <c r="A10" s="21" t="inlineStr">
        <is>
          <t>FREE CASH FLOW</t>
        </is>
      </c>
      <c r="B10" s="22">
        <f>B7+B8+B9</f>
        <v/>
      </c>
      <c r="C10" s="22">
        <f>C7+C8+C9</f>
        <v/>
      </c>
      <c r="D10" s="22">
        <f>D7+D8+D9</f>
        <v/>
      </c>
      <c r="E10" s="22">
        <f>E7+E8+E9</f>
        <v/>
      </c>
      <c r="F10" s="22">
        <f>F7+F8+F9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0" t="inlineStr">
        <is>
          <t>DCF VALUATION</t>
        </is>
      </c>
    </row>
    <row r="3">
      <c r="A3" s="5" t="inlineStr">
        <is>
          <t>Year</t>
        </is>
      </c>
      <c r="B3" s="19" t="n">
        <v>1</v>
      </c>
      <c r="C3" s="19" t="n">
        <v>2</v>
      </c>
      <c r="D3" s="19" t="n">
        <v>3</v>
      </c>
      <c r="E3" s="19" t="n">
        <v>4</v>
      </c>
      <c r="F3" s="19" t="n">
        <v>5</v>
      </c>
    </row>
    <row r="4">
      <c r="A4" s="17" t="inlineStr">
        <is>
          <t>Free Cash Flow</t>
        </is>
      </c>
      <c r="B4" s="20">
        <f>Projections!B10</f>
        <v/>
      </c>
      <c r="C4" s="20">
        <f>Projections!C10</f>
        <v/>
      </c>
      <c r="D4" s="20">
        <f>Projections!D10</f>
        <v/>
      </c>
      <c r="E4" s="20">
        <f>Projections!E10</f>
        <v/>
      </c>
      <c r="F4" s="20">
        <f>Projections!F10</f>
        <v/>
      </c>
    </row>
    <row r="5">
      <c r="A5" s="5" t="inlineStr">
        <is>
          <t>Discount Period</t>
        </is>
      </c>
      <c r="B5" s="23" t="n">
        <v>1</v>
      </c>
      <c r="C5" s="23" t="n">
        <v>2</v>
      </c>
      <c r="D5" s="23" t="n">
        <v>3</v>
      </c>
      <c r="E5" s="23" t="n">
        <v>4</v>
      </c>
      <c r="F5" s="23" t="n">
        <v>5</v>
      </c>
    </row>
    <row r="6">
      <c r="A6" s="5" t="inlineStr">
        <is>
          <t>Discount Factor</t>
        </is>
      </c>
      <c r="B6" s="24">
        <f>1/((1+Assumptions!$B$18)^B5)</f>
        <v/>
      </c>
      <c r="C6" s="24">
        <f>1/((1+Assumptions!$B$18)^C5)</f>
        <v/>
      </c>
      <c r="D6" s="24">
        <f>1/((1+Assumptions!$B$18)^D5)</f>
        <v/>
      </c>
      <c r="E6" s="24">
        <f>1/((1+Assumptions!$B$18)^E5)</f>
        <v/>
      </c>
      <c r="F6" s="24">
        <f>1/((1+Assumptions!$B$18)^F5)</f>
        <v/>
      </c>
    </row>
    <row r="7">
      <c r="A7" s="17" t="inlineStr">
        <is>
          <t>PV of FCF</t>
        </is>
      </c>
      <c r="B7" s="22">
        <f>B4*B6</f>
        <v/>
      </c>
      <c r="C7" s="22">
        <f>C4*C6</f>
        <v/>
      </c>
      <c r="D7" s="22">
        <f>D4*D6</f>
        <v/>
      </c>
      <c r="E7" s="22">
        <f>E4*E6</f>
        <v/>
      </c>
      <c r="F7" s="22">
        <f>F4*F6</f>
        <v/>
      </c>
    </row>
    <row r="9">
      <c r="A9" s="17" t="inlineStr">
        <is>
          <t>Terminal Value</t>
        </is>
      </c>
      <c r="B9" s="5" t="n"/>
      <c r="C9" s="5" t="n"/>
      <c r="D9" s="5" t="n"/>
      <c r="E9" s="5" t="n"/>
      <c r="F9" s="20">
        <f>F4*(1+Assumptions!$B$19)/(Assumptions!$B$18-Assumptions!$B$19)</f>
        <v/>
      </c>
    </row>
    <row r="10">
      <c r="A10" s="17" t="inlineStr">
        <is>
          <t>PV of Terminal Value</t>
        </is>
      </c>
      <c r="B10" s="5" t="n"/>
      <c r="C10" s="5" t="n"/>
      <c r="D10" s="5" t="n"/>
      <c r="E10" s="5" t="n"/>
      <c r="F10" s="20">
        <f>F9*F6</f>
        <v/>
      </c>
    </row>
    <row r="12">
      <c r="A12" s="5" t="inlineStr">
        <is>
          <t>Sum of PV of FCFs</t>
        </is>
      </c>
      <c r="B12" s="5" t="n"/>
      <c r="C12" s="5" t="n"/>
      <c r="D12" s="20">
        <f>SUM(B7:F7)</f>
        <v/>
      </c>
    </row>
    <row r="13">
      <c r="A13" s="5" t="inlineStr">
        <is>
          <t>PV of Terminal Value</t>
        </is>
      </c>
      <c r="B13" s="5" t="n"/>
      <c r="C13" s="5" t="n"/>
      <c r="D13" s="20">
        <f>F10</f>
        <v/>
      </c>
    </row>
    <row r="14">
      <c r="A14" s="21" t="inlineStr">
        <is>
          <t>ENTERPRISE VALUE</t>
        </is>
      </c>
      <c r="B14" s="5" t="n"/>
      <c r="C14" s="5" t="n"/>
      <c r="D14" s="22">
        <f>D12+D13</f>
        <v/>
      </c>
    </row>
    <row r="15">
      <c r="A15" s="5" t="inlineStr">
        <is>
          <t>Less: Net Debt</t>
        </is>
      </c>
      <c r="B15" s="5" t="n"/>
      <c r="C15" s="5" t="n"/>
      <c r="D15" s="20">
        <f>Assumptions!$B$21</f>
        <v/>
      </c>
    </row>
    <row r="16">
      <c r="A16" s="21" t="inlineStr">
        <is>
          <t>EQUITY VALUE</t>
        </is>
      </c>
      <c r="B16" s="5" t="n"/>
      <c r="C16" s="5" t="n"/>
      <c r="D16" s="22">
        <f>D14-D15</f>
        <v/>
      </c>
    </row>
    <row r="17">
      <c r="A17" s="5" t="inlineStr">
        <is>
          <t>Shares Outstanding (mm)</t>
        </is>
      </c>
      <c r="B17" s="5" t="n"/>
      <c r="C17" s="5" t="n"/>
      <c r="D17" s="25">
        <f>Assumptions!$B$20</f>
        <v/>
      </c>
    </row>
    <row r="18">
      <c r="A18" s="21" t="inlineStr">
        <is>
          <t>IMPLIED PRICE PER SHARE</t>
        </is>
      </c>
      <c r="B18" s="5" t="n"/>
      <c r="C18" s="5" t="n"/>
      <c r="D18" s="26">
        <f>D16/D17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</cols>
  <sheetData>
    <row r="1">
      <c r="A1" s="10" t="inlineStr">
        <is>
          <t>SENSITIVITY ANALYSIS</t>
        </is>
      </c>
    </row>
    <row r="2">
      <c r="A2" s="27" t="inlineStr">
        <is>
          <t>Price per Share</t>
        </is>
      </c>
    </row>
    <row r="4">
      <c r="B4" s="17" t="inlineStr">
        <is>
          <t>Terminal Growth Rate →</t>
        </is>
      </c>
      <c r="C4" s="28" t="n">
        <v>0.015</v>
      </c>
      <c r="D4" s="28" t="n">
        <v>0.02</v>
      </c>
      <c r="E4" s="28" t="n">
        <v>0.025</v>
      </c>
      <c r="F4" s="28" t="n">
        <v>0.03</v>
      </c>
      <c r="G4" s="28" t="n">
        <v>0.035</v>
      </c>
    </row>
    <row r="5">
      <c r="A5" s="29" t="inlineStr">
        <is>
          <t>WACC ↓</t>
        </is>
      </c>
      <c r="B5" s="30" t="n">
        <v>0.08</v>
      </c>
      <c r="C5" s="31" t="n">
        <v>100</v>
      </c>
      <c r="D5" s="31" t="n">
        <v>110</v>
      </c>
      <c r="E5" s="31" t="n">
        <v>120</v>
      </c>
      <c r="F5" s="31" t="n">
        <v>130</v>
      </c>
      <c r="G5" s="31" t="n">
        <v>140</v>
      </c>
    </row>
    <row r="6">
      <c r="B6" s="30" t="n">
        <v>0.09</v>
      </c>
      <c r="C6" s="31" t="n">
        <v>90</v>
      </c>
      <c r="D6" s="31" t="n">
        <v>100</v>
      </c>
      <c r="E6" s="31" t="n">
        <v>110</v>
      </c>
      <c r="F6" s="31" t="n">
        <v>120</v>
      </c>
      <c r="G6" s="31" t="n">
        <v>130</v>
      </c>
    </row>
    <row r="7">
      <c r="B7" s="30" t="n">
        <v>0.1</v>
      </c>
      <c r="C7" s="31" t="n">
        <v>80</v>
      </c>
      <c r="D7" s="31" t="n">
        <v>90</v>
      </c>
      <c r="E7" s="31" t="n">
        <v>100</v>
      </c>
      <c r="F7" s="31" t="n">
        <v>110</v>
      </c>
      <c r="G7" s="31" t="n">
        <v>120</v>
      </c>
    </row>
    <row r="8">
      <c r="B8" s="30" t="n">
        <v>0.11</v>
      </c>
      <c r="C8" s="31" t="n">
        <v>70</v>
      </c>
      <c r="D8" s="31" t="n">
        <v>80</v>
      </c>
      <c r="E8" s="31" t="n">
        <v>90</v>
      </c>
      <c r="F8" s="31" t="n">
        <v>100</v>
      </c>
      <c r="G8" s="31" t="n">
        <v>110</v>
      </c>
    </row>
    <row r="9">
      <c r="B9" s="30" t="n">
        <v>0.12</v>
      </c>
      <c r="C9" s="31" t="n">
        <v>60</v>
      </c>
      <c r="D9" s="31" t="n">
        <v>70</v>
      </c>
      <c r="E9" s="31" t="n">
        <v>80</v>
      </c>
      <c r="F9" s="31" t="n">
        <v>90</v>
      </c>
      <c r="G9" s="31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2025-10-24T02:15:54Z</dcterms:created>
  <dcterms:modified xmlns:dcterms="http://purl.org/dc/terms/" xmlns:xsi="http://www.w3.org/2001/XMLSchema-instance" xsi:type="dcterms:W3CDTF">2025-10-24T02:15:54Z</dcterms:modified>
</cp:coreProperties>
</file>