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iatongzhang/Desktop/WSO/templates/"/>
    </mc:Choice>
  </mc:AlternateContent>
  <xr:revisionPtr revIDLastSave="0" documentId="13_ncr:1_{07D4A746-8BF2-FE4C-8D9E-1D4DC46CCB08}" xr6:coauthVersionLast="45" xr6:coauthVersionMax="45" xr10:uidLastSave="{00000000-0000-0000-0000-000000000000}"/>
  <bookViews>
    <workbookView xWindow="0" yWindow="460" windowWidth="25600" windowHeight="14400" xr2:uid="{00000000-000D-0000-FFFF-FFFF00000000}"/>
  </bookViews>
  <sheets>
    <sheet name="WSO Cover Page" sheetId="2" r:id="rId1"/>
    <sheet name="Waterfall" sheetId="1" r:id="rId2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E57" i="1"/>
  <c r="D55" i="1"/>
  <c r="E53" i="1"/>
  <c r="E54" i="1" s="1"/>
  <c r="E58" i="1" s="1"/>
  <c r="E59" i="1" s="1"/>
  <c r="F57" i="1" s="1"/>
  <c r="F51" i="1"/>
  <c r="G51" i="1"/>
  <c r="H51" i="1" s="1"/>
  <c r="E50" i="1"/>
  <c r="F50" i="1"/>
  <c r="G50" i="1"/>
  <c r="H50" i="1"/>
  <c r="I50" i="1" s="1"/>
  <c r="D33" i="1"/>
  <c r="E31" i="1"/>
  <c r="E33" i="1" s="1"/>
  <c r="F31" i="1" s="1"/>
  <c r="E32" i="1"/>
  <c r="F29" i="1"/>
  <c r="G29" i="1"/>
  <c r="H29" i="1"/>
  <c r="I29" i="1" s="1"/>
  <c r="D37" i="1"/>
  <c r="E35" i="1" s="1"/>
  <c r="D44" i="1"/>
  <c r="D45" i="1"/>
  <c r="D46" i="1"/>
  <c r="E28" i="1"/>
  <c r="F28" i="1"/>
  <c r="G28" i="1"/>
  <c r="H28" i="1" s="1"/>
  <c r="I28" i="1" s="1"/>
  <c r="D15" i="1"/>
  <c r="E13" i="1"/>
  <c r="E14" i="1" s="1"/>
  <c r="F11" i="1"/>
  <c r="G11" i="1"/>
  <c r="H11" i="1" s="1"/>
  <c r="D2" i="1"/>
  <c r="D3" i="1"/>
  <c r="D22" i="1"/>
  <c r="D23" i="1"/>
  <c r="D24" i="1"/>
  <c r="E10" i="1"/>
  <c r="F10" i="1" s="1"/>
  <c r="G10" i="1" s="1"/>
  <c r="H10" i="1" s="1"/>
  <c r="I10" i="1" s="1"/>
  <c r="F32" i="1" l="1"/>
  <c r="I51" i="1"/>
  <c r="I11" i="1"/>
  <c r="E17" i="1"/>
  <c r="E37" i="1"/>
  <c r="F35" i="1" s="1"/>
  <c r="F36" i="1" s="1"/>
  <c r="E36" i="1"/>
  <c r="E15" i="1"/>
  <c r="F13" i="1" s="1"/>
  <c r="E55" i="1"/>
  <c r="F53" i="1" s="1"/>
  <c r="F39" i="1" l="1"/>
  <c r="E18" i="1"/>
  <c r="E22" i="1" s="1"/>
  <c r="E19" i="1"/>
  <c r="E23" i="1" s="1"/>
  <c r="F54" i="1"/>
  <c r="F58" i="1" s="1"/>
  <c r="F59" i="1" s="1"/>
  <c r="G57" i="1" s="1"/>
  <c r="E39" i="1"/>
  <c r="F37" i="1"/>
  <c r="G35" i="1" s="1"/>
  <c r="F14" i="1"/>
  <c r="F15" i="1" s="1"/>
  <c r="G13" i="1" s="1"/>
  <c r="F33" i="1"/>
  <c r="G31" i="1" s="1"/>
  <c r="G14" i="1" l="1"/>
  <c r="G15" i="1" s="1"/>
  <c r="H13" i="1" s="1"/>
  <c r="E24" i="1"/>
  <c r="G32" i="1"/>
  <c r="F55" i="1"/>
  <c r="G53" i="1" s="1"/>
  <c r="F41" i="1"/>
  <c r="F45" i="1" s="1"/>
  <c r="F40" i="1"/>
  <c r="F44" i="1" s="1"/>
  <c r="F46" i="1" s="1"/>
  <c r="F17" i="1"/>
  <c r="E40" i="1"/>
  <c r="E44" i="1" s="1"/>
  <c r="E41" i="1"/>
  <c r="E45" i="1" s="1"/>
  <c r="H14" i="1" l="1"/>
  <c r="H15" i="1"/>
  <c r="I13" i="1" s="1"/>
  <c r="G36" i="1"/>
  <c r="E46" i="1"/>
  <c r="F19" i="1"/>
  <c r="F23" i="1" s="1"/>
  <c r="F18" i="1"/>
  <c r="F22" i="1" s="1"/>
  <c r="G33" i="1"/>
  <c r="H31" i="1" s="1"/>
  <c r="G54" i="1"/>
  <c r="G58" i="1" s="1"/>
  <c r="G59" i="1" s="1"/>
  <c r="H57" i="1" s="1"/>
  <c r="G55" i="1"/>
  <c r="H53" i="1" s="1"/>
  <c r="G17" i="1"/>
  <c r="H32" i="1" l="1"/>
  <c r="G18" i="1"/>
  <c r="G22" i="1" s="1"/>
  <c r="G19" i="1"/>
  <c r="G23" i="1" s="1"/>
  <c r="F24" i="1"/>
  <c r="H54" i="1"/>
  <c r="H58" i="1" s="1"/>
  <c r="H59" i="1" s="1"/>
  <c r="I57" i="1" s="1"/>
  <c r="H55" i="1"/>
  <c r="I53" i="1" s="1"/>
  <c r="G37" i="1"/>
  <c r="H35" i="1" s="1"/>
  <c r="I14" i="1"/>
  <c r="G39" i="1"/>
  <c r="H17" i="1"/>
  <c r="H19" i="1" l="1"/>
  <c r="H23" i="1" s="1"/>
  <c r="H18" i="1"/>
  <c r="H22" i="1" s="1"/>
  <c r="H24" i="1" s="1"/>
  <c r="H37" i="1"/>
  <c r="I35" i="1" s="1"/>
  <c r="G24" i="1"/>
  <c r="G40" i="1"/>
  <c r="G44" i="1" s="1"/>
  <c r="G41" i="1"/>
  <c r="G45" i="1" s="1"/>
  <c r="I54" i="1"/>
  <c r="I58" i="1" s="1"/>
  <c r="I59" i="1" s="1"/>
  <c r="H36" i="1"/>
  <c r="I17" i="1"/>
  <c r="I15" i="1"/>
  <c r="H33" i="1"/>
  <c r="I31" i="1" s="1"/>
  <c r="G46" i="1" l="1"/>
  <c r="I19" i="1"/>
  <c r="I23" i="1" s="1"/>
  <c r="C23" i="1" s="1"/>
  <c r="I18" i="1"/>
  <c r="I22" i="1" s="1"/>
  <c r="I24" i="1" s="1"/>
  <c r="C24" i="1" s="1"/>
  <c r="I32" i="1"/>
  <c r="H39" i="1"/>
  <c r="I55" i="1"/>
  <c r="C22" i="1" l="1"/>
  <c r="H41" i="1"/>
  <c r="H45" i="1" s="1"/>
  <c r="H40" i="1"/>
  <c r="H44" i="1" s="1"/>
  <c r="I39" i="1"/>
  <c r="I36" i="1"/>
  <c r="I33" i="1"/>
  <c r="H46" i="1" l="1"/>
  <c r="I45" i="1"/>
  <c r="C45" i="1" s="1"/>
  <c r="I37" i="1"/>
  <c r="I40" i="1"/>
  <c r="I44" i="1" s="1"/>
  <c r="C44" i="1" s="1"/>
  <c r="I41" i="1"/>
  <c r="I46" i="1" l="1"/>
  <c r="C46" i="1" s="1"/>
</calcChain>
</file>

<file path=xl/sharedStrings.xml><?xml version="1.0" encoding="utf-8"?>
<sst xmlns="http://schemas.openxmlformats.org/spreadsheetml/2006/main" count="66" uniqueCount="38">
  <si>
    <t>LP Contribution</t>
  </si>
  <si>
    <t>GP Contribution</t>
  </si>
  <si>
    <t>Pref</t>
  </si>
  <si>
    <t xml:space="preserve">LP Distribution </t>
  </si>
  <si>
    <t xml:space="preserve">GP Distribution </t>
  </si>
  <si>
    <t>Structure 1: Return of Capital + Preferred to LP &amp; GP, Distribution of Excess Proceeds</t>
  </si>
  <si>
    <t>Period</t>
  </si>
  <si>
    <t>Levered Cash Flows</t>
  </si>
  <si>
    <t>LP BOP</t>
  </si>
  <si>
    <t>Cash Flows</t>
  </si>
  <si>
    <t>LP EOP</t>
  </si>
  <si>
    <t>Distibution</t>
  </si>
  <si>
    <t>Distibution to LP</t>
  </si>
  <si>
    <t>Distibution to GP</t>
  </si>
  <si>
    <t>IRR</t>
  </si>
  <si>
    <t>LP</t>
  </si>
  <si>
    <t>GP</t>
  </si>
  <si>
    <t>Deal</t>
  </si>
  <si>
    <t>Structure 2: Return of Capital + Preferred to LP, Catch Up for GP, Distribution of Excess Proceeds</t>
  </si>
  <si>
    <t>GP BOP</t>
  </si>
  <si>
    <t>GP EOP</t>
  </si>
  <si>
    <t>LP Preferred</t>
  </si>
  <si>
    <t>GP Preferred</t>
  </si>
  <si>
    <t>Structure 3: Return of Capital to LP, Return of Capital to GP, Preferred Return to LP, Catch Up for GP, Distribution of Excess Proceeds</t>
  </si>
  <si>
    <t>Welcome to WallStreetOasis' free financial model templates! Download more free templates, master your finance career, and get top interviewing/networking/modeling tips at WallStreetOasis.com. You can find other services and information at WSO below:</t>
  </si>
  <si>
    <t>FREE RESOURCES</t>
  </si>
  <si>
    <t>PREMIUM RESOURCES &amp; SERVICES</t>
  </si>
  <si>
    <t>Join the WSO Community! &gt;&gt;</t>
  </si>
  <si>
    <t>Interview &amp; Prep Courses (IB, PE, HF, Consulting) &gt;&gt;</t>
  </si>
  <si>
    <t>Top FAQs &amp; Resources &gt;&gt;</t>
  </si>
  <si>
    <t>Resume Review Service &gt;&gt;</t>
  </si>
  <si>
    <t>Industry Reports &amp; Company Database &gt;&gt;</t>
  </si>
  <si>
    <t>Find a Mentor &gt;&gt;</t>
  </si>
  <si>
    <t>WSO Templates (Resume, Networking, Models, etc) &gt;&gt;</t>
  </si>
  <si>
    <t>GMAT/Series 7 Exam Prep Courses &gt;&gt;</t>
  </si>
  <si>
    <t>The Talent Oasis - Land a Job! &gt;&gt;</t>
  </si>
  <si>
    <t>Elite Modeling Package &gt;&gt;</t>
  </si>
  <si>
    <t>Financial Modeling Courses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</si>
</sst>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0.0%"/>
    <numFmt numFmtId="165" formatCode="0.0"/>
  </numFmts>
  <fonts count="13">
    <font>
      <sz val="10.5"/>
      <color theme="1"/>
      <name val="Frutiger 45 Light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.5"/>
      <color theme="1"/>
      <name val="Frutiger 45 Light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Times New Roman"/>
      <family val="1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u/>
      <sz val="1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5" fontId="7" fillId="0" borderId="0" xfId="1" applyNumberFormat="1" applyFont="1"/>
    <xf numFmtId="0" fontId="1" fillId="0" borderId="0" xfId="0" applyFont="1"/>
    <xf numFmtId="164" fontId="1" fillId="0" borderId="0" xfId="4" applyNumberFormat="1" applyFont="1"/>
    <xf numFmtId="164" fontId="7" fillId="0" borderId="0" xfId="0" applyNumberFormat="1" applyFont="1"/>
    <xf numFmtId="164" fontId="2" fillId="0" borderId="0" xfId="0" applyNumberFormat="1" applyFont="1"/>
    <xf numFmtId="0" fontId="1" fillId="0" borderId="1" xfId="0" applyFont="1" applyBorder="1"/>
    <xf numFmtId="165" fontId="3" fillId="0" borderId="1" xfId="0" applyNumberFormat="1" applyFont="1" applyBorder="1"/>
    <xf numFmtId="5" fontId="1" fillId="0" borderId="0" xfId="1" applyNumberFormat="1" applyFont="1"/>
    <xf numFmtId="5" fontId="1" fillId="0" borderId="0" xfId="0" applyNumberFormat="1" applyFont="1"/>
    <xf numFmtId="0" fontId="1" fillId="0" borderId="0" xfId="0" applyFont="1" applyBorder="1"/>
    <xf numFmtId="5" fontId="1" fillId="0" borderId="2" xfId="0" applyNumberFormat="1" applyFont="1" applyBorder="1"/>
    <xf numFmtId="0" fontId="1" fillId="0" borderId="0" xfId="0" applyFont="1" applyFill="1" applyBorder="1"/>
    <xf numFmtId="10" fontId="1" fillId="0" borderId="0" xfId="0" applyNumberFormat="1" applyFont="1"/>
    <xf numFmtId="5" fontId="1" fillId="0" borderId="0" xfId="0" applyNumberFormat="1" applyFont="1" applyBorder="1"/>
    <xf numFmtId="0" fontId="5" fillId="2" borderId="0" xfId="3" applyFill="1"/>
    <xf numFmtId="0" fontId="5" fillId="0" borderId="3" xfId="3" applyFill="1" applyBorder="1"/>
    <xf numFmtId="0" fontId="5" fillId="0" borderId="4" xfId="3" applyFill="1" applyBorder="1"/>
    <xf numFmtId="0" fontId="5" fillId="0" borderId="5" xfId="3" applyFill="1" applyBorder="1"/>
    <xf numFmtId="0" fontId="5" fillId="0" borderId="6" xfId="3" applyFill="1" applyBorder="1"/>
    <xf numFmtId="0" fontId="5" fillId="0" borderId="0" xfId="3" applyFill="1" applyBorder="1"/>
    <xf numFmtId="0" fontId="5" fillId="0" borderId="7" xfId="3" applyFill="1" applyBorder="1"/>
    <xf numFmtId="0" fontId="8" fillId="0" borderId="0" xfId="3" applyFont="1" applyFill="1" applyBorder="1" applyAlignment="1">
      <alignment horizontal="center" vertical="center" wrapText="1"/>
    </xf>
    <xf numFmtId="0" fontId="8" fillId="3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10" fillId="0" borderId="0" xfId="2" applyFont="1" applyFill="1" applyBorder="1" applyAlignment="1"/>
    <xf numFmtId="0" fontId="9" fillId="0" borderId="0" xfId="2" applyFill="1" applyBorder="1"/>
    <xf numFmtId="0" fontId="11" fillId="0" borderId="0" xfId="2" applyFont="1" applyFill="1" applyBorder="1"/>
    <xf numFmtId="0" fontId="11" fillId="0" borderId="0" xfId="2" applyFont="1" applyFill="1" applyBorder="1" applyAlignment="1"/>
    <xf numFmtId="0" fontId="6" fillId="0" borderId="6" xfId="3" applyFont="1" applyFill="1" applyBorder="1" applyAlignment="1">
      <alignment wrapText="1"/>
    </xf>
    <xf numFmtId="0" fontId="6" fillId="0" borderId="0" xfId="3" applyFont="1" applyFill="1" applyBorder="1" applyAlignment="1">
      <alignment wrapText="1"/>
    </xf>
    <xf numFmtId="0" fontId="9" fillId="0" borderId="0" xfId="2" applyFill="1" applyBorder="1" applyAlignment="1">
      <alignment wrapText="1"/>
    </xf>
    <xf numFmtId="0" fontId="5" fillId="0" borderId="8" xfId="3" applyFill="1" applyBorder="1"/>
    <xf numFmtId="0" fontId="5" fillId="0" borderId="9" xfId="3" applyFill="1" applyBorder="1"/>
    <xf numFmtId="0" fontId="5" fillId="0" borderId="10" xfId="3" applyFill="1" applyBorder="1"/>
    <xf numFmtId="0" fontId="12" fillId="0" borderId="0" xfId="2" applyFont="1" applyFill="1" applyBorder="1" applyAlignment="1"/>
    <xf numFmtId="0" fontId="8" fillId="0" borderId="0" xfId="3" applyFont="1" applyFill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4241800</xdr:colOff>
      <xdr:row>1</xdr:row>
      <xdr:rowOff>190500</xdr:rowOff>
    </xdr:from>
    <xdr:to>
      <xdr:col>5</xdr:col>
      <xdr:colOff>1336934</xdr:colOff>
      <xdr:row>11</xdr:row>
      <xdr:rowOff>128056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F5E773-83A2-D648-918A-E9B722AF8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0" y="406400"/>
          <a:ext cx="2670434" cy="1969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lstreetoasis.com/best-resume-review-service-finance-pros-help-your-cv" TargetMode="External"/><Relationship Id="rId3" Type="http://schemas.openxmlformats.org/officeDocument/2006/relationships/hyperlink" Target="https://www.wallstreetoasis.com/industry-reports-wall-street-oasis" TargetMode="External"/><Relationship Id="rId7" Type="http://schemas.openxmlformats.org/officeDocument/2006/relationships/hyperlink" Target="https://www.wallstreetoasis.com/wall-street-mentors-finance-mock-interview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wallstreetoasis.com/top-frequently-asked-questions" TargetMode="External"/><Relationship Id="rId1" Type="http://schemas.openxmlformats.org/officeDocument/2006/relationships/hyperlink" Target="https://www.wallstreetoasis.com/user/register" TargetMode="External"/><Relationship Id="rId6" Type="http://schemas.openxmlformats.org/officeDocument/2006/relationships/hyperlink" Target="https://www.wallstreetoasis.com/gmat-pill-promo-code-333-off-gmat-prep-discount" TargetMode="External"/><Relationship Id="rId11" Type="http://schemas.openxmlformats.org/officeDocument/2006/relationships/hyperlink" Target="https://www.wallstreetoasis.com/wso-elite-modeling-package-overview" TargetMode="External"/><Relationship Id="rId5" Type="http://schemas.openxmlformats.org/officeDocument/2006/relationships/hyperlink" Target="https://www.wallstreetoasis.com/the-talent-oasis" TargetMode="External"/><Relationship Id="rId10" Type="http://schemas.openxmlformats.org/officeDocument/2006/relationships/hyperlink" Target="https://www.wallstreetoasis.com/courses" TargetMode="External"/><Relationship Id="rId4" Type="http://schemas.openxmlformats.org/officeDocument/2006/relationships/hyperlink" Target="https://www.wallstreetoasis.com/all-wso-templates" TargetMode="External"/><Relationship Id="rId9" Type="http://schemas.openxmlformats.org/officeDocument/2006/relationships/hyperlink" Target="https://www.wallstreetoasis.com/finance-interview-courses-wall-street-oa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26" sqref="D26"/>
    </sheetView>
  </sheetViews>
  <sheetFormatPr baseColWidth="10" defaultRowHeight="16"/>
  <cols>
    <col min="1" max="1" width="4.33203125" style="15" customWidth="1"/>
    <col min="2" max="3" width="3.33203125" style="15" customWidth="1"/>
    <col min="4" max="4" width="72" style="15" customWidth="1"/>
    <col min="5" max="5" width="1.1640625" style="15" customWidth="1"/>
    <col min="6" max="6" width="67.33203125" style="15" customWidth="1"/>
    <col min="7" max="8" width="3.1640625" style="15" customWidth="1"/>
    <col min="9" max="16384" width="10.83203125" style="15"/>
  </cols>
  <sheetData>
    <row r="1" spans="2:8" ht="17" thickBot="1"/>
    <row r="2" spans="2:8">
      <c r="B2" s="16"/>
      <c r="C2" s="17"/>
      <c r="D2" s="17"/>
      <c r="E2" s="17"/>
      <c r="F2" s="17"/>
      <c r="G2" s="17"/>
      <c r="H2" s="18"/>
    </row>
    <row r="3" spans="2:8">
      <c r="B3" s="19"/>
      <c r="C3" s="20"/>
      <c r="D3" s="20"/>
      <c r="E3" s="20"/>
      <c r="F3" s="20"/>
      <c r="G3" s="20"/>
      <c r="H3" s="21"/>
    </row>
    <row r="4" spans="2:8">
      <c r="B4" s="19"/>
      <c r="C4" s="20"/>
      <c r="D4" s="20"/>
      <c r="E4" s="20"/>
      <c r="F4" s="20"/>
      <c r="G4" s="20"/>
      <c r="H4" s="21"/>
    </row>
    <row r="5" spans="2:8">
      <c r="B5" s="19"/>
      <c r="C5" s="20"/>
      <c r="D5" s="20"/>
      <c r="E5" s="20"/>
      <c r="F5" s="20"/>
      <c r="G5" s="20"/>
      <c r="H5" s="21"/>
    </row>
    <row r="6" spans="2:8">
      <c r="B6" s="19"/>
      <c r="C6" s="20"/>
      <c r="D6" s="20"/>
      <c r="E6" s="20"/>
      <c r="F6" s="20"/>
      <c r="G6" s="20"/>
      <c r="H6" s="21"/>
    </row>
    <row r="7" spans="2:8">
      <c r="B7" s="19"/>
      <c r="C7" s="20"/>
      <c r="D7" s="20"/>
      <c r="E7" s="20"/>
      <c r="F7" s="20"/>
      <c r="G7" s="20"/>
      <c r="H7" s="21"/>
    </row>
    <row r="8" spans="2:8">
      <c r="B8" s="19"/>
      <c r="C8" s="20"/>
      <c r="D8" s="20"/>
      <c r="E8" s="20"/>
      <c r="F8" s="20"/>
      <c r="G8" s="20"/>
      <c r="H8" s="21"/>
    </row>
    <row r="9" spans="2:8">
      <c r="B9" s="19"/>
      <c r="C9" s="20"/>
      <c r="D9" s="20"/>
      <c r="E9" s="20"/>
      <c r="F9" s="20"/>
      <c r="G9" s="20"/>
      <c r="H9" s="21"/>
    </row>
    <row r="10" spans="2:8">
      <c r="B10" s="19"/>
      <c r="C10" s="20"/>
      <c r="D10" s="20"/>
      <c r="E10" s="20"/>
      <c r="F10" s="20"/>
      <c r="G10" s="20"/>
      <c r="H10" s="21"/>
    </row>
    <row r="11" spans="2:8">
      <c r="B11" s="19"/>
      <c r="C11" s="20"/>
      <c r="D11" s="20"/>
      <c r="E11" s="20"/>
      <c r="F11" s="20"/>
      <c r="G11" s="20"/>
      <c r="H11" s="21"/>
    </row>
    <row r="12" spans="2:8">
      <c r="B12" s="19"/>
      <c r="C12" s="20"/>
      <c r="D12" s="20"/>
      <c r="E12" s="20"/>
      <c r="F12" s="20"/>
      <c r="G12" s="20"/>
      <c r="H12" s="21"/>
    </row>
    <row r="13" spans="2:8" ht="71" customHeight="1">
      <c r="B13" s="19"/>
      <c r="C13" s="20"/>
      <c r="D13" s="36" t="s">
        <v>24</v>
      </c>
      <c r="E13" s="36"/>
      <c r="F13" s="36"/>
      <c r="G13" s="20"/>
      <c r="H13" s="21"/>
    </row>
    <row r="14" spans="2:8" ht="24">
      <c r="B14" s="19"/>
      <c r="C14" s="20"/>
      <c r="D14" s="22"/>
      <c r="E14" s="22"/>
      <c r="F14" s="22"/>
      <c r="G14" s="20"/>
      <c r="H14" s="21"/>
    </row>
    <row r="15" spans="2:8" ht="24">
      <c r="B15" s="19"/>
      <c r="C15" s="20"/>
      <c r="D15" s="23" t="s">
        <v>25</v>
      </c>
      <c r="E15" s="24"/>
      <c r="F15" s="23" t="s">
        <v>26</v>
      </c>
      <c r="G15" s="20"/>
      <c r="H15" s="21"/>
    </row>
    <row r="16" spans="2:8" ht="5" customHeight="1">
      <c r="B16" s="19"/>
      <c r="C16" s="20"/>
      <c r="D16" s="25"/>
      <c r="E16" s="25"/>
      <c r="F16" s="26"/>
      <c r="G16" s="20"/>
      <c r="H16" s="21"/>
    </row>
    <row r="17" spans="2:8" ht="24">
      <c r="B17" s="19"/>
      <c r="C17" s="20"/>
      <c r="D17" s="27" t="s">
        <v>27</v>
      </c>
      <c r="E17" s="27"/>
      <c r="F17" s="28" t="s">
        <v>36</v>
      </c>
      <c r="G17" s="20"/>
      <c r="H17" s="21"/>
    </row>
    <row r="18" spans="2:8" ht="24">
      <c r="B18" s="19"/>
      <c r="C18" s="20"/>
      <c r="D18" s="28" t="s">
        <v>29</v>
      </c>
      <c r="E18" s="28"/>
      <c r="F18" s="35" t="s">
        <v>28</v>
      </c>
      <c r="G18" s="20"/>
      <c r="H18" s="21"/>
    </row>
    <row r="19" spans="2:8" ht="24">
      <c r="B19" s="19"/>
      <c r="C19" s="20"/>
      <c r="D19" s="28" t="s">
        <v>31</v>
      </c>
      <c r="E19" s="28"/>
      <c r="F19" s="28" t="s">
        <v>37</v>
      </c>
      <c r="G19" s="20"/>
      <c r="H19" s="21"/>
    </row>
    <row r="20" spans="2:8" ht="24">
      <c r="B20" s="19"/>
      <c r="C20" s="20"/>
      <c r="D20" s="28" t="s">
        <v>33</v>
      </c>
      <c r="E20" s="28"/>
      <c r="F20" s="28" t="s">
        <v>30</v>
      </c>
      <c r="G20" s="20"/>
      <c r="H20" s="21"/>
    </row>
    <row r="21" spans="2:8" ht="24">
      <c r="B21" s="19"/>
      <c r="C21" s="20"/>
      <c r="D21" s="28" t="s">
        <v>35</v>
      </c>
      <c r="E21" s="28"/>
      <c r="F21" s="28" t="s">
        <v>32</v>
      </c>
      <c r="G21" s="20"/>
      <c r="H21" s="21"/>
    </row>
    <row r="22" spans="2:8" ht="24">
      <c r="B22" s="29"/>
      <c r="C22" s="30"/>
      <c r="D22" s="25"/>
      <c r="E22" s="25"/>
      <c r="F22" s="28" t="s">
        <v>34</v>
      </c>
      <c r="G22" s="20"/>
      <c r="H22" s="21"/>
    </row>
    <row r="23" spans="2:8">
      <c r="B23" s="29"/>
      <c r="C23" s="30"/>
      <c r="D23" s="25"/>
      <c r="E23" s="25"/>
      <c r="F23" s="31"/>
      <c r="G23" s="20"/>
      <c r="H23" s="21"/>
    </row>
    <row r="24" spans="2:8">
      <c r="B24" s="19"/>
      <c r="C24" s="20"/>
      <c r="D24" s="25"/>
      <c r="E24" s="25"/>
      <c r="F24" s="26"/>
      <c r="G24" s="20"/>
      <c r="H24" s="21"/>
    </row>
    <row r="25" spans="2:8">
      <c r="B25" s="19"/>
      <c r="C25" s="20"/>
      <c r="D25" s="25"/>
      <c r="E25" s="25"/>
      <c r="F25" s="26"/>
      <c r="G25" s="20"/>
      <c r="H25" s="21"/>
    </row>
    <row r="26" spans="2:8">
      <c r="B26" s="19"/>
      <c r="C26" s="20"/>
      <c r="D26" s="20"/>
      <c r="E26" s="20"/>
      <c r="F26" s="20"/>
      <c r="G26" s="20"/>
      <c r="H26" s="21"/>
    </row>
    <row r="27" spans="2:8" ht="17" thickBot="1">
      <c r="B27" s="32"/>
      <c r="C27" s="33"/>
      <c r="D27" s="33"/>
      <c r="E27" s="33"/>
      <c r="F27" s="33"/>
      <c r="G27" s="33"/>
      <c r="H27" s="34"/>
    </row>
  </sheetData>
  <mergeCells count="1">
    <mergeCell ref="D13:F13"/>
  </mergeCells>
  <hyperlinks>
    <hyperlink ref="D17" r:id="rId1" xr:uid="{00000000-0004-0000-0000-000000000000}"/>
    <hyperlink ref="D18" r:id="rId2" xr:uid="{00000000-0004-0000-0000-000001000000}"/>
    <hyperlink ref="D19" r:id="rId3" xr:uid="{00000000-0004-0000-0000-000002000000}"/>
    <hyperlink ref="D20" r:id="rId4" display="WSO Templates (Resume, Networking, Models, etc)" xr:uid="{00000000-0004-0000-0000-000003000000}"/>
    <hyperlink ref="D21" r:id="rId5" display="The Talent Oasis - Land a Job!" xr:uid="{00000000-0004-0000-0000-000004000000}"/>
    <hyperlink ref="F22" r:id="rId6" display="GMAT/Series 7 Exam Prep Courses" xr:uid="{00000000-0004-0000-0000-000005000000}"/>
    <hyperlink ref="F21" r:id="rId7" display="Find a Mentor" xr:uid="{00000000-0004-0000-0000-000006000000}"/>
    <hyperlink ref="F20" r:id="rId8" display="Resume Review Service" xr:uid="{00000000-0004-0000-0000-000007000000}"/>
    <hyperlink ref="F18" r:id="rId9" display="Interview &amp; Prep Courses (IB, PE, HF, Consulting)" xr:uid="{00000000-0004-0000-0000-000008000000}"/>
    <hyperlink ref="F19" r:id="rId10" xr:uid="{00000000-0004-0000-0000-000009000000}"/>
    <hyperlink ref="F17" r:id="rId11" xr:uid="{00000000-0004-0000-0000-00000A000000}"/>
  </hyperlinks>
  <pageMargins left="0.75" right="0.75" top="1" bottom="1" header="0.3" footer="0.3"/>
  <pageSetup orientation="portrait" horizontalDpi="0" verticalDpi="0"/>
  <headerFooter alignWithMargins="0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2"/>
  <sheetViews>
    <sheetView workbookViewId="0"/>
  </sheetViews>
  <sheetFormatPr baseColWidth="10" defaultColWidth="8.6640625" defaultRowHeight="13"/>
  <cols>
    <col min="1" max="1" width="2.5" style="2" customWidth="1"/>
    <col min="2" max="2" width="14.5" style="2" customWidth="1"/>
    <col min="3" max="9" width="12" style="2" customWidth="1"/>
    <col min="10" max="16384" width="8.6640625" style="2"/>
  </cols>
  <sheetData>
    <row r="2" spans="2:9">
      <c r="B2" s="1">
        <v>90000000</v>
      </c>
      <c r="C2" s="2" t="s">
        <v>0</v>
      </c>
      <c r="D2" s="3">
        <f>B2/(B2+B3)</f>
        <v>0.9</v>
      </c>
    </row>
    <row r="3" spans="2:9">
      <c r="B3" s="1">
        <v>10000000</v>
      </c>
      <c r="C3" s="2" t="s">
        <v>1</v>
      </c>
      <c r="D3" s="3">
        <f>B3/(B2+B3)</f>
        <v>0.1</v>
      </c>
    </row>
    <row r="4" spans="2:9">
      <c r="B4" s="4">
        <v>0.09</v>
      </c>
      <c r="C4" s="2" t="s">
        <v>2</v>
      </c>
    </row>
    <row r="5" spans="2:9">
      <c r="B5" s="4">
        <v>0.72</v>
      </c>
      <c r="C5" s="2" t="s">
        <v>3</v>
      </c>
    </row>
    <row r="6" spans="2:9">
      <c r="B6" s="4">
        <v>0.28000000000000003</v>
      </c>
      <c r="C6" s="2" t="s">
        <v>4</v>
      </c>
    </row>
    <row r="7" spans="2:9">
      <c r="B7" s="4"/>
    </row>
    <row r="8" spans="2:9">
      <c r="B8" s="5" t="s">
        <v>5</v>
      </c>
    </row>
    <row r="9" spans="2:9">
      <c r="B9" s="4"/>
    </row>
    <row r="10" spans="2:9">
      <c r="B10" s="6" t="s">
        <v>6</v>
      </c>
      <c r="C10" s="6"/>
      <c r="D10" s="7">
        <v>0</v>
      </c>
      <c r="E10" s="7">
        <f>D10+1</f>
        <v>1</v>
      </c>
      <c r="F10" s="7">
        <f>E10+1</f>
        <v>2</v>
      </c>
      <c r="G10" s="7">
        <f>F10+1</f>
        <v>3</v>
      </c>
      <c r="H10" s="7">
        <f>G10+1</f>
        <v>4</v>
      </c>
      <c r="I10" s="7">
        <f>H10+1</f>
        <v>5</v>
      </c>
    </row>
    <row r="11" spans="2:9">
      <c r="B11" s="2" t="s">
        <v>7</v>
      </c>
      <c r="D11" s="8"/>
      <c r="E11" s="1">
        <v>4000000</v>
      </c>
      <c r="F11" s="1">
        <f>E11+500000</f>
        <v>4500000</v>
      </c>
      <c r="G11" s="1">
        <f>F11+500000</f>
        <v>5000000</v>
      </c>
      <c r="H11" s="1">
        <f>G11+500000</f>
        <v>5500000</v>
      </c>
      <c r="I11" s="1">
        <f>H11+500000+150000000</f>
        <v>156000000</v>
      </c>
    </row>
    <row r="12" spans="2:9">
      <c r="B12" s="4"/>
    </row>
    <row r="13" spans="2:9">
      <c r="B13" s="2" t="s">
        <v>8</v>
      </c>
      <c r="E13" s="9">
        <f>D15*(1+$B$4)</f>
        <v>109000000.00000001</v>
      </c>
      <c r="F13" s="9">
        <f>E15*(1+$B$4)</f>
        <v>114450000.00000003</v>
      </c>
      <c r="G13" s="9">
        <f>F15*(1+$B$4)</f>
        <v>119845500.00000004</v>
      </c>
      <c r="H13" s="9">
        <f>G15*(1+$B$4)</f>
        <v>125181595.00000006</v>
      </c>
      <c r="I13" s="9">
        <f>H15*(1+$B$4)</f>
        <v>130452938.55000007</v>
      </c>
    </row>
    <row r="14" spans="2:9">
      <c r="B14" s="2" t="s">
        <v>9</v>
      </c>
      <c r="C14" s="10"/>
      <c r="E14" s="9">
        <f>-MIN(E13,E11)</f>
        <v>-4000000</v>
      </c>
      <c r="F14" s="9">
        <f>-MIN(F13,F11)</f>
        <v>-4500000</v>
      </c>
      <c r="G14" s="9">
        <f>-MIN(G13,G11)</f>
        <v>-5000000</v>
      </c>
      <c r="H14" s="9">
        <f>-MIN(H13,H11)</f>
        <v>-5500000</v>
      </c>
      <c r="I14" s="9">
        <f>-MIN(I13,I11)</f>
        <v>-130452938.55000007</v>
      </c>
    </row>
    <row r="15" spans="2:9">
      <c r="B15" s="2" t="s">
        <v>10</v>
      </c>
      <c r="D15" s="11">
        <f>B2+B3</f>
        <v>100000000</v>
      </c>
      <c r="E15" s="11">
        <f>SUM(E13:E14)</f>
        <v>105000000.00000001</v>
      </c>
      <c r="F15" s="11">
        <f>SUM(F13:F14)</f>
        <v>109950000.00000003</v>
      </c>
      <c r="G15" s="11">
        <f>SUM(G13:G14)</f>
        <v>114845500.00000004</v>
      </c>
      <c r="H15" s="11">
        <f>SUM(H13:H14)</f>
        <v>119681595.00000006</v>
      </c>
      <c r="I15" s="11">
        <f>SUM(I13:I14)</f>
        <v>0</v>
      </c>
    </row>
    <row r="16" spans="2:9">
      <c r="B16" s="4"/>
    </row>
    <row r="17" spans="2:9">
      <c r="B17" s="2" t="s">
        <v>11</v>
      </c>
      <c r="E17" s="9">
        <f>E11+E14</f>
        <v>0</v>
      </c>
      <c r="F17" s="9">
        <f>F11+F14</f>
        <v>0</v>
      </c>
      <c r="G17" s="9">
        <f>G11+G14</f>
        <v>0</v>
      </c>
      <c r="H17" s="9">
        <f>H11+H14</f>
        <v>0</v>
      </c>
      <c r="I17" s="9">
        <f>I11+I14</f>
        <v>25547061.449999928</v>
      </c>
    </row>
    <row r="18" spans="2:9">
      <c r="B18" s="2" t="s">
        <v>12</v>
      </c>
      <c r="E18" s="9">
        <f>E17*$B$5</f>
        <v>0</v>
      </c>
      <c r="F18" s="9">
        <f>F17*$B$5</f>
        <v>0</v>
      </c>
      <c r="G18" s="9">
        <f>G17*$B$5</f>
        <v>0</v>
      </c>
      <c r="H18" s="9">
        <f>H17*$B$5</f>
        <v>0</v>
      </c>
      <c r="I18" s="9">
        <f>I17*$B$5</f>
        <v>18393884.243999947</v>
      </c>
    </row>
    <row r="19" spans="2:9">
      <c r="B19" s="2" t="s">
        <v>13</v>
      </c>
      <c r="E19" s="9">
        <f>E17*$B$6</f>
        <v>0</v>
      </c>
      <c r="F19" s="9">
        <f>F17*$B$6</f>
        <v>0</v>
      </c>
      <c r="G19" s="9">
        <f>G17*$B$6</f>
        <v>0</v>
      </c>
      <c r="H19" s="9">
        <f>H17*$B$6</f>
        <v>0</v>
      </c>
      <c r="I19" s="9">
        <f>I17*$B$6</f>
        <v>7153177.2059999807</v>
      </c>
    </row>
    <row r="20" spans="2:9">
      <c r="B20" s="4"/>
    </row>
    <row r="21" spans="2:9">
      <c r="B21" s="6" t="s">
        <v>14</v>
      </c>
      <c r="C21" s="6"/>
      <c r="D21" s="6"/>
      <c r="E21" s="6"/>
      <c r="F21" s="6"/>
      <c r="G21" s="6"/>
      <c r="H21" s="6"/>
      <c r="I21" s="6"/>
    </row>
    <row r="22" spans="2:9">
      <c r="B22" s="12" t="s">
        <v>15</v>
      </c>
      <c r="C22" s="13">
        <f>IRR(D22:I22)</f>
        <v>0.11959549689743665</v>
      </c>
      <c r="D22" s="9">
        <f>-B2</f>
        <v>-90000000</v>
      </c>
      <c r="E22" s="9">
        <f>-E14*$D$2+E18</f>
        <v>3600000</v>
      </c>
      <c r="F22" s="9">
        <f>-F14*$D$2+F18</f>
        <v>4050000</v>
      </c>
      <c r="G22" s="9">
        <f>-G14*$D$2+G18</f>
        <v>4500000</v>
      </c>
      <c r="H22" s="9">
        <f>-H14*$D$2+H18</f>
        <v>4950000</v>
      </c>
      <c r="I22" s="9">
        <f>-I14*$D$2+I18</f>
        <v>135801528.93900001</v>
      </c>
    </row>
    <row r="23" spans="2:9">
      <c r="B23" s="12" t="s">
        <v>16</v>
      </c>
      <c r="C23" s="13">
        <f>IRR(D23:I23)</f>
        <v>0.18198830502974039</v>
      </c>
      <c r="D23" s="9">
        <f>-B3</f>
        <v>-10000000</v>
      </c>
      <c r="E23" s="9">
        <f>-E14*$D$3+E19</f>
        <v>400000</v>
      </c>
      <c r="F23" s="9">
        <f>-F14*$D$3+F19</f>
        <v>450000</v>
      </c>
      <c r="G23" s="9">
        <f>-G14*$D$3+G19</f>
        <v>500000</v>
      </c>
      <c r="H23" s="9">
        <f>-H14*$D$3+H19</f>
        <v>550000</v>
      </c>
      <c r="I23" s="9">
        <f>-I14*$D$3+I19</f>
        <v>20198471.06099999</v>
      </c>
    </row>
    <row r="24" spans="2:9">
      <c r="B24" s="12" t="s">
        <v>17</v>
      </c>
      <c r="C24" s="13">
        <f>IRR(D24:I24)</f>
        <v>0.12650976421441817</v>
      </c>
      <c r="D24" s="9">
        <f t="shared" ref="D24:I24" si="0">SUM(D22:D23)</f>
        <v>-100000000</v>
      </c>
      <c r="E24" s="9">
        <f t="shared" si="0"/>
        <v>4000000</v>
      </c>
      <c r="F24" s="9">
        <f t="shared" si="0"/>
        <v>4500000</v>
      </c>
      <c r="G24" s="9">
        <f t="shared" si="0"/>
        <v>5000000</v>
      </c>
      <c r="H24" s="9">
        <f t="shared" si="0"/>
        <v>5500000</v>
      </c>
      <c r="I24" s="9">
        <f t="shared" si="0"/>
        <v>156000000</v>
      </c>
    </row>
    <row r="25" spans="2:9">
      <c r="B25" s="4"/>
    </row>
    <row r="26" spans="2:9">
      <c r="B26" s="5" t="s">
        <v>18</v>
      </c>
    </row>
    <row r="28" spans="2:9">
      <c r="B28" s="6" t="s">
        <v>6</v>
      </c>
      <c r="C28" s="6"/>
      <c r="D28" s="7">
        <v>0</v>
      </c>
      <c r="E28" s="7">
        <f>D28+1</f>
        <v>1</v>
      </c>
      <c r="F28" s="7">
        <f>E28+1</f>
        <v>2</v>
      </c>
      <c r="G28" s="7">
        <f>F28+1</f>
        <v>3</v>
      </c>
      <c r="H28" s="7">
        <f>G28+1</f>
        <v>4</v>
      </c>
      <c r="I28" s="7">
        <f>H28+1</f>
        <v>5</v>
      </c>
    </row>
    <row r="29" spans="2:9">
      <c r="B29" s="2" t="s">
        <v>7</v>
      </c>
      <c r="D29" s="8"/>
      <c r="E29" s="1">
        <v>4000000</v>
      </c>
      <c r="F29" s="1">
        <f>E29+500000</f>
        <v>4500000</v>
      </c>
      <c r="G29" s="1">
        <f>F29+500000</f>
        <v>5000000</v>
      </c>
      <c r="H29" s="1">
        <f>G29+500000</f>
        <v>5500000</v>
      </c>
      <c r="I29" s="1">
        <f>H29+500000+150000000</f>
        <v>156000000</v>
      </c>
    </row>
    <row r="31" spans="2:9">
      <c r="B31" s="2" t="s">
        <v>8</v>
      </c>
      <c r="E31" s="9">
        <f>D33*(1+$B$4)</f>
        <v>98100000</v>
      </c>
      <c r="F31" s="9">
        <f>E33*(1+$B$4)</f>
        <v>102569000.00000001</v>
      </c>
      <c r="G31" s="9">
        <f>F33*(1+$B$4)</f>
        <v>106895210.00000003</v>
      </c>
      <c r="H31" s="9">
        <f>G33*(1+$B$4)</f>
        <v>111065778.90000004</v>
      </c>
      <c r="I31" s="9">
        <f>H33*(1+$B$4)</f>
        <v>115066699.00100005</v>
      </c>
    </row>
    <row r="32" spans="2:9">
      <c r="B32" s="2" t="s">
        <v>9</v>
      </c>
      <c r="C32" s="10"/>
      <c r="E32" s="9">
        <f>-MIN(E31,E29)</f>
        <v>-4000000</v>
      </c>
      <c r="F32" s="9">
        <f>-MIN(F31,F29)</f>
        <v>-4500000</v>
      </c>
      <c r="G32" s="9">
        <f>-MIN(G31,G29)</f>
        <v>-5000000</v>
      </c>
      <c r="H32" s="9">
        <f>-MIN(H31,H29)</f>
        <v>-5500000</v>
      </c>
      <c r="I32" s="9">
        <f>-MIN(I31,I29)</f>
        <v>-115066699.00100005</v>
      </c>
    </row>
    <row r="33" spans="2:9">
      <c r="B33" s="2" t="s">
        <v>10</v>
      </c>
      <c r="D33" s="11">
        <f>B2</f>
        <v>90000000</v>
      </c>
      <c r="E33" s="11">
        <f>SUM(E31:E32)</f>
        <v>94100000</v>
      </c>
      <c r="F33" s="11">
        <f>SUM(F31:F32)</f>
        <v>98069000.000000015</v>
      </c>
      <c r="G33" s="11">
        <f>SUM(G31:G32)</f>
        <v>101895210.00000003</v>
      </c>
      <c r="H33" s="11">
        <f>SUM(H31:H32)</f>
        <v>105565778.90000004</v>
      </c>
      <c r="I33" s="11">
        <f>SUM(I31:I32)</f>
        <v>0</v>
      </c>
    </row>
    <row r="35" spans="2:9">
      <c r="B35" s="2" t="s">
        <v>19</v>
      </c>
      <c r="E35" s="9">
        <f>D37*(1+$B$4)</f>
        <v>10900000</v>
      </c>
      <c r="F35" s="9">
        <f>E37*(1+$B$4)</f>
        <v>11881000</v>
      </c>
      <c r="G35" s="9">
        <f>F37*(1+$B$4)</f>
        <v>12950290.000000002</v>
      </c>
      <c r="H35" s="9">
        <f>G37*(1+$B$4)</f>
        <v>14115816.100000003</v>
      </c>
      <c r="I35" s="9">
        <f>H37*(1+$B$4)</f>
        <v>15386239.549000004</v>
      </c>
    </row>
    <row r="36" spans="2:9">
      <c r="B36" s="2" t="s">
        <v>9</v>
      </c>
      <c r="C36" s="10"/>
      <c r="E36" s="9">
        <f>-MIN(E35,E29+E32)</f>
        <v>0</v>
      </c>
      <c r="F36" s="9">
        <f>-MIN(F35,F29+F32)</f>
        <v>0</v>
      </c>
      <c r="G36" s="9">
        <f>-MIN(G35,G29+G32)</f>
        <v>0</v>
      </c>
      <c r="H36" s="9">
        <f>-MIN(H35,H29+H32)</f>
        <v>0</v>
      </c>
      <c r="I36" s="9">
        <f>-MIN(I35,I29+I32)</f>
        <v>-15386239.549000004</v>
      </c>
    </row>
    <row r="37" spans="2:9">
      <c r="B37" s="2" t="s">
        <v>20</v>
      </c>
      <c r="D37" s="11">
        <f>B3</f>
        <v>10000000</v>
      </c>
      <c r="E37" s="11">
        <f>SUM(E35:E36)</f>
        <v>10900000</v>
      </c>
      <c r="F37" s="11">
        <f>SUM(F35:F36)</f>
        <v>11881000</v>
      </c>
      <c r="G37" s="11">
        <f>SUM(G35:G36)</f>
        <v>12950290.000000002</v>
      </c>
      <c r="H37" s="11">
        <f>SUM(H35:H36)</f>
        <v>14115816.100000003</v>
      </c>
      <c r="I37" s="11">
        <f>SUM(I35:I36)</f>
        <v>0</v>
      </c>
    </row>
    <row r="39" spans="2:9">
      <c r="B39" s="2" t="s">
        <v>11</v>
      </c>
      <c r="E39" s="9">
        <f>E29+E32+E36</f>
        <v>0</v>
      </c>
      <c r="F39" s="9">
        <f>F29+F32+F36</f>
        <v>0</v>
      </c>
      <c r="G39" s="9">
        <f>G29+G32+G36</f>
        <v>0</v>
      </c>
      <c r="H39" s="9">
        <f>H29+H32+H36</f>
        <v>0</v>
      </c>
      <c r="I39" s="9">
        <f>I29+I32+I36</f>
        <v>25547061.449999951</v>
      </c>
    </row>
    <row r="40" spans="2:9">
      <c r="B40" s="2" t="s">
        <v>12</v>
      </c>
      <c r="E40" s="9">
        <f>E39*$B$5</f>
        <v>0</v>
      </c>
      <c r="F40" s="9">
        <f>F39*$B$5</f>
        <v>0</v>
      </c>
      <c r="G40" s="9">
        <f>G39*$B$5</f>
        <v>0</v>
      </c>
      <c r="H40" s="9">
        <f>H39*$B$5</f>
        <v>0</v>
      </c>
      <c r="I40" s="9">
        <f>I39*$B$5</f>
        <v>18393884.243999965</v>
      </c>
    </row>
    <row r="41" spans="2:9">
      <c r="B41" s="2" t="s">
        <v>13</v>
      </c>
      <c r="E41" s="9">
        <f>E39*$B$6</f>
        <v>0</v>
      </c>
      <c r="F41" s="9">
        <f>F39*$B$6</f>
        <v>0</v>
      </c>
      <c r="G41" s="9">
        <f>G39*$B$6</f>
        <v>0</v>
      </c>
      <c r="H41" s="9">
        <f>H39*$B$6</f>
        <v>0</v>
      </c>
      <c r="I41" s="9">
        <f>I39*$B$6</f>
        <v>7153177.2059999872</v>
      </c>
    </row>
    <row r="43" spans="2:9">
      <c r="B43" s="6" t="s">
        <v>14</v>
      </c>
      <c r="C43" s="6"/>
      <c r="D43" s="6"/>
      <c r="E43" s="6"/>
      <c r="F43" s="6"/>
      <c r="G43" s="6"/>
      <c r="H43" s="6"/>
      <c r="I43" s="6"/>
    </row>
    <row r="44" spans="2:9">
      <c r="B44" s="12" t="s">
        <v>15</v>
      </c>
      <c r="C44" s="13">
        <f>IRR(D44:I44)</f>
        <v>0.11984363634346984</v>
      </c>
      <c r="D44" s="9">
        <f>-B2</f>
        <v>-90000000</v>
      </c>
      <c r="E44" s="9">
        <f>-E32+E40</f>
        <v>4000000</v>
      </c>
      <c r="F44" s="9">
        <f>-F32+F40</f>
        <v>4500000</v>
      </c>
      <c r="G44" s="9">
        <f>-G32+G40</f>
        <v>5000000</v>
      </c>
      <c r="H44" s="9">
        <f>-H32+H40</f>
        <v>5500000</v>
      </c>
      <c r="I44" s="9">
        <f>-I32+I40</f>
        <v>133460583.245</v>
      </c>
    </row>
    <row r="45" spans="2:9">
      <c r="B45" s="12" t="s">
        <v>16</v>
      </c>
      <c r="C45" s="13">
        <f>IRR(D45:I45)</f>
        <v>0.17649079824316227</v>
      </c>
      <c r="D45" s="9">
        <f>-B3</f>
        <v>-10000000</v>
      </c>
      <c r="E45" s="9">
        <f>-E36+E41</f>
        <v>0</v>
      </c>
      <c r="F45" s="9">
        <f>-F36+F41</f>
        <v>0</v>
      </c>
      <c r="G45" s="9">
        <f>-G36+G41</f>
        <v>0</v>
      </c>
      <c r="H45" s="9">
        <f>-H36+H41</f>
        <v>0</v>
      </c>
      <c r="I45" s="9">
        <f>-I36+I41</f>
        <v>22539416.754999992</v>
      </c>
    </row>
    <row r="46" spans="2:9">
      <c r="B46" s="12" t="s">
        <v>17</v>
      </c>
      <c r="C46" s="13">
        <f>IRR(D46:I46)</f>
        <v>0.12650976421441817</v>
      </c>
      <c r="D46" s="9">
        <f t="shared" ref="D46:I46" si="1">SUM(D44:D45)</f>
        <v>-100000000</v>
      </c>
      <c r="E46" s="9">
        <f t="shared" si="1"/>
        <v>4000000</v>
      </c>
      <c r="F46" s="9">
        <f t="shared" si="1"/>
        <v>4500000</v>
      </c>
      <c r="G46" s="9">
        <f t="shared" si="1"/>
        <v>5000000</v>
      </c>
      <c r="H46" s="9">
        <f t="shared" si="1"/>
        <v>5500000</v>
      </c>
      <c r="I46" s="9">
        <f t="shared" si="1"/>
        <v>156000000</v>
      </c>
    </row>
    <row r="48" spans="2:9">
      <c r="B48" s="5" t="s">
        <v>23</v>
      </c>
    </row>
    <row r="50" spans="2:9">
      <c r="B50" s="6" t="s">
        <v>6</v>
      </c>
      <c r="C50" s="6"/>
      <c r="D50" s="7">
        <v>0</v>
      </c>
      <c r="E50" s="7">
        <f>D50+1</f>
        <v>1</v>
      </c>
      <c r="F50" s="7">
        <f>E50+1</f>
        <v>2</v>
      </c>
      <c r="G50" s="7">
        <f>F50+1</f>
        <v>3</v>
      </c>
      <c r="H50" s="7">
        <f>G50+1</f>
        <v>4</v>
      </c>
      <c r="I50" s="7">
        <f>H50+1</f>
        <v>5</v>
      </c>
    </row>
    <row r="51" spans="2:9">
      <c r="B51" s="2" t="s">
        <v>7</v>
      </c>
      <c r="D51" s="8"/>
      <c r="E51" s="1">
        <v>4000000</v>
      </c>
      <c r="F51" s="1">
        <f>E51+500000</f>
        <v>4500000</v>
      </c>
      <c r="G51" s="1">
        <f>F51+500000</f>
        <v>5000000</v>
      </c>
      <c r="H51" s="1">
        <f>G51+500000</f>
        <v>5500000</v>
      </c>
      <c r="I51" s="1">
        <f>H51+500000+150000000</f>
        <v>156000000</v>
      </c>
    </row>
    <row r="53" spans="2:9">
      <c r="B53" s="2" t="s">
        <v>8</v>
      </c>
      <c r="E53" s="9">
        <f>D55</f>
        <v>90000000</v>
      </c>
      <c r="F53" s="9">
        <f>E55</f>
        <v>86000000</v>
      </c>
      <c r="G53" s="9">
        <f>F55</f>
        <v>81500000</v>
      </c>
      <c r="H53" s="9">
        <f>G55</f>
        <v>76500000</v>
      </c>
      <c r="I53" s="9">
        <f>H55</f>
        <v>71000000</v>
      </c>
    </row>
    <row r="54" spans="2:9">
      <c r="B54" s="2" t="s">
        <v>9</v>
      </c>
      <c r="C54" s="10"/>
      <c r="E54" s="9">
        <f>-MIN(E53,E51)</f>
        <v>-4000000</v>
      </c>
      <c r="F54" s="9">
        <f>-MIN(F53,F51)</f>
        <v>-4500000</v>
      </c>
      <c r="G54" s="9">
        <f>-MIN(G53,G51)</f>
        <v>-5000000</v>
      </c>
      <c r="H54" s="9">
        <f>-MIN(H53,H51)</f>
        <v>-5500000</v>
      </c>
      <c r="I54" s="9">
        <f>-MIN(I53,I51)</f>
        <v>-71000000</v>
      </c>
    </row>
    <row r="55" spans="2:9">
      <c r="B55" s="2" t="s">
        <v>10</v>
      </c>
      <c r="D55" s="11">
        <f>B2</f>
        <v>90000000</v>
      </c>
      <c r="E55" s="11">
        <f>SUM(E53:E54)</f>
        <v>86000000</v>
      </c>
      <c r="F55" s="11">
        <f>SUM(F53:F54)</f>
        <v>81500000</v>
      </c>
      <c r="G55" s="11">
        <f>SUM(G53:G54)</f>
        <v>76500000</v>
      </c>
      <c r="H55" s="11">
        <f>SUM(H53:H54)</f>
        <v>71000000</v>
      </c>
      <c r="I55" s="11">
        <f>SUM(I53:I54)</f>
        <v>0</v>
      </c>
    </row>
    <row r="57" spans="2:9">
      <c r="B57" s="2" t="s">
        <v>19</v>
      </c>
      <c r="E57" s="9">
        <f>D59</f>
        <v>10000000</v>
      </c>
      <c r="F57" s="9">
        <f>E59</f>
        <v>10000000</v>
      </c>
      <c r="G57" s="9">
        <f>F59</f>
        <v>10000000</v>
      </c>
      <c r="H57" s="9">
        <f>G59</f>
        <v>10000000</v>
      </c>
      <c r="I57" s="9">
        <f>H59</f>
        <v>10000000</v>
      </c>
    </row>
    <row r="58" spans="2:9">
      <c r="B58" s="2" t="s">
        <v>9</v>
      </c>
      <c r="C58" s="10"/>
      <c r="E58" s="9">
        <f>-MIN(E57,E51+E54)</f>
        <v>0</v>
      </c>
      <c r="F58" s="9">
        <f>-MIN(F57,F51+F54)</f>
        <v>0</v>
      </c>
      <c r="G58" s="9">
        <f>-MIN(G57,G51+G54)</f>
        <v>0</v>
      </c>
      <c r="H58" s="9">
        <f>-MIN(H57,H51+H54)</f>
        <v>0</v>
      </c>
      <c r="I58" s="9">
        <f>-MIN(I57,I51+I54)</f>
        <v>-10000000</v>
      </c>
    </row>
    <row r="59" spans="2:9">
      <c r="B59" s="2" t="s">
        <v>20</v>
      </c>
      <c r="D59" s="11">
        <f>B3</f>
        <v>10000000</v>
      </c>
      <c r="E59" s="11">
        <f>SUM(E57:E58)</f>
        <v>10000000</v>
      </c>
      <c r="F59" s="11">
        <f>SUM(F57:F58)</f>
        <v>10000000</v>
      </c>
      <c r="G59" s="11">
        <f>SUM(G57:G58)</f>
        <v>10000000</v>
      </c>
      <c r="H59" s="11">
        <f>SUM(H57:H58)</f>
        <v>10000000</v>
      </c>
      <c r="I59" s="11">
        <f>SUM(I57:I58)</f>
        <v>0</v>
      </c>
    </row>
    <row r="60" spans="2:9">
      <c r="D60" s="14"/>
      <c r="E60" s="14"/>
      <c r="F60" s="14"/>
      <c r="G60" s="14"/>
      <c r="H60" s="14"/>
      <c r="I60" s="14"/>
    </row>
    <row r="61" spans="2:9">
      <c r="B61" s="2" t="s">
        <v>21</v>
      </c>
      <c r="D61" s="14"/>
      <c r="E61" s="14"/>
      <c r="F61" s="14"/>
      <c r="G61" s="14"/>
      <c r="H61" s="14"/>
      <c r="I61" s="14"/>
    </row>
    <row r="62" spans="2:9">
      <c r="D62" s="14"/>
      <c r="E62" s="14"/>
      <c r="F62" s="14"/>
      <c r="G62" s="14"/>
      <c r="H62" s="14"/>
      <c r="I62" s="14"/>
    </row>
    <row r="63" spans="2:9">
      <c r="B63" s="2" t="s">
        <v>22</v>
      </c>
      <c r="D63" s="14"/>
      <c r="E63" s="14"/>
      <c r="F63" s="14"/>
      <c r="G63" s="14"/>
      <c r="H63" s="14"/>
      <c r="I63" s="14"/>
    </row>
    <row r="64" spans="2:9">
      <c r="D64" s="14"/>
      <c r="E64" s="14"/>
      <c r="F64" s="14"/>
      <c r="G64" s="14"/>
      <c r="H64" s="14"/>
      <c r="I64" s="14"/>
    </row>
    <row r="65" spans="2:9">
      <c r="B65" s="2" t="s">
        <v>11</v>
      </c>
      <c r="E65" s="9"/>
      <c r="F65" s="9"/>
      <c r="G65" s="9"/>
      <c r="H65" s="9"/>
      <c r="I65" s="9"/>
    </row>
    <row r="66" spans="2:9">
      <c r="B66" s="2" t="s">
        <v>12</v>
      </c>
      <c r="E66" s="9"/>
      <c r="F66" s="9"/>
      <c r="G66" s="9"/>
      <c r="H66" s="9"/>
      <c r="I66" s="9"/>
    </row>
    <row r="67" spans="2:9">
      <c r="B67" s="2" t="s">
        <v>13</v>
      </c>
      <c r="E67" s="9"/>
      <c r="F67" s="9"/>
      <c r="G67" s="9"/>
      <c r="H67" s="9"/>
      <c r="I67" s="9"/>
    </row>
    <row r="69" spans="2:9">
      <c r="B69" s="6" t="s">
        <v>14</v>
      </c>
      <c r="C69" s="6"/>
      <c r="D69" s="6"/>
      <c r="E69" s="6"/>
      <c r="F69" s="6"/>
      <c r="G69" s="6"/>
      <c r="H69" s="6"/>
      <c r="I69" s="6"/>
    </row>
    <row r="70" spans="2:9">
      <c r="B70" s="12" t="s">
        <v>15</v>
      </c>
      <c r="C70" s="13"/>
      <c r="D70" s="9"/>
      <c r="E70" s="9"/>
      <c r="F70" s="9"/>
      <c r="G70" s="9"/>
      <c r="H70" s="9"/>
      <c r="I70" s="9"/>
    </row>
    <row r="71" spans="2:9">
      <c r="B71" s="12" t="s">
        <v>16</v>
      </c>
      <c r="C71" s="13"/>
      <c r="D71" s="9"/>
      <c r="E71" s="9"/>
      <c r="F71" s="9"/>
      <c r="G71" s="9"/>
      <c r="H71" s="9"/>
      <c r="I71" s="9"/>
    </row>
    <row r="72" spans="2:9">
      <c r="B72" s="12" t="s">
        <v>17</v>
      </c>
      <c r="C72" s="13"/>
      <c r="D72" s="9"/>
      <c r="E72" s="9"/>
      <c r="F72" s="9"/>
      <c r="G72" s="9"/>
      <c r="H72" s="9"/>
      <c r="I72" s="9"/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WSO Cover Page</vt:lpstr>
      <vt:lpstr>Waterfall</vt:lpstr>
    </vt:vector>
  </TitlesOfParts>
  <Company>UBS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Syed</dc:creator>
  <cp:lastModifiedBy>Crystal Zhang</cp:lastModifiedBy>
  <dcterms:created xsi:type="dcterms:W3CDTF">2015-10-08T18:51:25Z</dcterms:created>
  <dcterms:modified xsi:type="dcterms:W3CDTF">2020-08-24T16:00:56Z</dcterms:modified>
</cp:coreProperties>
</file>