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geo\Dropbox\Own\Programming\DSRT_Analysis\DSRT_Screen_Code\Sample_Data_Correction\"/>
    </mc:Choice>
  </mc:AlternateContent>
  <xr:revisionPtr revIDLastSave="0" documentId="13_ncr:1_{443981C6-2D31-4EA5-840F-0B1479AAD823}" xr6:coauthVersionLast="43" xr6:coauthVersionMax="43" xr10:uidLastSave="{00000000-0000-0000-0000-000000000000}"/>
  <bookViews>
    <workbookView xWindow="503" yWindow="780" windowWidth="21599" windowHeight="11745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1" l="1"/>
  <c r="V11" i="1" s="1"/>
  <c r="U3" i="1"/>
  <c r="T3" i="1"/>
  <c r="S3" i="1"/>
  <c r="R3" i="1"/>
  <c r="Q3" i="1"/>
  <c r="P3" i="1"/>
  <c r="X16" i="1"/>
  <c r="W16" i="1"/>
  <c r="V16" i="1"/>
  <c r="U16" i="1"/>
  <c r="T16" i="1"/>
  <c r="S16" i="1"/>
  <c r="R16" i="1"/>
  <c r="Q16" i="1"/>
  <c r="P16" i="1"/>
  <c r="O16" i="1"/>
  <c r="X15" i="1"/>
  <c r="W15" i="1"/>
  <c r="V15" i="1"/>
  <c r="U15" i="1"/>
  <c r="T15" i="1"/>
  <c r="S15" i="1"/>
  <c r="R15" i="1"/>
  <c r="P15" i="1"/>
  <c r="O15" i="1"/>
  <c r="X14" i="1"/>
  <c r="W14" i="1"/>
  <c r="V14" i="1"/>
  <c r="T14" i="1"/>
  <c r="S14" i="1"/>
  <c r="R14" i="1"/>
  <c r="Q14" i="1"/>
  <c r="P14" i="1"/>
  <c r="O14" i="1"/>
  <c r="X13" i="1"/>
  <c r="W13" i="1"/>
  <c r="V13" i="1"/>
  <c r="U13" i="1"/>
  <c r="T13" i="1"/>
  <c r="S13" i="1"/>
  <c r="R13" i="1"/>
  <c r="Q13" i="1"/>
  <c r="P13" i="1"/>
  <c r="O13" i="1"/>
  <c r="X12" i="1"/>
  <c r="W12" i="1"/>
  <c r="V12" i="1"/>
  <c r="U12" i="1"/>
  <c r="T12" i="1"/>
  <c r="S12" i="1"/>
  <c r="R12" i="1"/>
  <c r="Q12" i="1"/>
  <c r="P12" i="1"/>
  <c r="O12" i="1"/>
  <c r="X11" i="1"/>
  <c r="W11" i="1"/>
  <c r="O11" i="1"/>
  <c r="O37" i="1" l="1"/>
  <c r="AB37" i="1" s="1"/>
  <c r="O34" i="1"/>
  <c r="AB34" i="1" s="1"/>
  <c r="AK8" i="1"/>
  <c r="AK7" i="1"/>
  <c r="AK6" i="1"/>
  <c r="AK5" i="1"/>
  <c r="AK4" i="1"/>
  <c r="AK3" i="1"/>
  <c r="AJ8" i="1"/>
  <c r="AJ7" i="1"/>
  <c r="AJ6" i="1"/>
  <c r="AJ5" i="1"/>
  <c r="AJ4" i="1"/>
  <c r="AJ3" i="1"/>
  <c r="AI8" i="1"/>
  <c r="AI7" i="1"/>
  <c r="AI6" i="1"/>
  <c r="AI5" i="1"/>
  <c r="AI4" i="1"/>
  <c r="AI3" i="1"/>
  <c r="AH8" i="1"/>
  <c r="AH7" i="1"/>
  <c r="AH6" i="1"/>
  <c r="AH5" i="1"/>
  <c r="AH4" i="1"/>
  <c r="AH3" i="1"/>
  <c r="AG8" i="1"/>
  <c r="AG7" i="1"/>
  <c r="AG6" i="1"/>
  <c r="AG5" i="1"/>
  <c r="AG4" i="1"/>
  <c r="AG3" i="1"/>
  <c r="AF8" i="1"/>
  <c r="AF7" i="1"/>
  <c r="AF6" i="1"/>
  <c r="AF5" i="1"/>
  <c r="AF4" i="1"/>
  <c r="AF3" i="1"/>
  <c r="AE8" i="1"/>
  <c r="AE7" i="1"/>
  <c r="AE6" i="1"/>
  <c r="AE5" i="1"/>
  <c r="AE4" i="1"/>
  <c r="AE3" i="1"/>
  <c r="AD8" i="1"/>
  <c r="AD7" i="1"/>
  <c r="AD6" i="1"/>
  <c r="AD5" i="1"/>
  <c r="AD4" i="1"/>
  <c r="AD3" i="1"/>
  <c r="AC8" i="1"/>
  <c r="AC7" i="1"/>
  <c r="AC6" i="1"/>
  <c r="AC5" i="1"/>
  <c r="AC4" i="1"/>
  <c r="AC3" i="1"/>
  <c r="AB8" i="1"/>
  <c r="AB7" i="1"/>
  <c r="AB6" i="1"/>
  <c r="AB5" i="1"/>
  <c r="AB4" i="1"/>
  <c r="AB3" i="1"/>
  <c r="AB26" i="1"/>
  <c r="AA3" i="1"/>
  <c r="AA11" i="1" s="1"/>
  <c r="AB2" i="1"/>
  <c r="AB10" i="1" s="1"/>
  <c r="AK2" i="1"/>
  <c r="AK10" i="1" s="1"/>
  <c r="AK18" i="1" s="1"/>
  <c r="AK26" i="1" s="1"/>
  <c r="AC36" i="1"/>
  <c r="P8" i="1"/>
  <c r="P7" i="1"/>
  <c r="P6" i="1"/>
  <c r="P5" i="1"/>
  <c r="P4" i="1"/>
  <c r="Q8" i="1"/>
  <c r="Q6" i="1"/>
  <c r="Q5" i="1"/>
  <c r="Q4" i="1"/>
  <c r="R8" i="1"/>
  <c r="R7" i="1"/>
  <c r="R6" i="1"/>
  <c r="R5" i="1"/>
  <c r="R4" i="1"/>
  <c r="S8" i="1"/>
  <c r="S7" i="1"/>
  <c r="S6" i="1"/>
  <c r="S5" i="1"/>
  <c r="S4" i="1"/>
  <c r="T8" i="1"/>
  <c r="T7" i="1"/>
  <c r="T6" i="1"/>
  <c r="T5" i="1"/>
  <c r="T4" i="1"/>
  <c r="U8" i="1"/>
  <c r="U7" i="1"/>
  <c r="U5" i="1"/>
  <c r="U4" i="1"/>
  <c r="V8" i="1"/>
  <c r="V7" i="1"/>
  <c r="V6" i="1"/>
  <c r="V5" i="1"/>
  <c r="V4" i="1"/>
  <c r="W8" i="1"/>
  <c r="W7" i="1"/>
  <c r="W6" i="1"/>
  <c r="W5" i="1"/>
  <c r="W4" i="1"/>
  <c r="X8" i="1"/>
  <c r="X7" i="1"/>
  <c r="X6" i="1"/>
  <c r="X5" i="1"/>
  <c r="X4" i="1"/>
  <c r="X3" i="1"/>
  <c r="W3" i="1"/>
  <c r="O8" i="1"/>
  <c r="O7" i="1"/>
  <c r="O6" i="1"/>
  <c r="O5" i="1"/>
  <c r="O4" i="1"/>
  <c r="O3" i="1"/>
  <c r="W2" i="1"/>
  <c r="AJ2" i="1" s="1"/>
  <c r="AJ10" i="1" s="1"/>
  <c r="AJ18" i="1" s="1"/>
  <c r="AJ26" i="1" s="1"/>
  <c r="X2" i="1"/>
  <c r="O10" i="1"/>
  <c r="X10" i="1"/>
  <c r="X18" i="1" s="1"/>
  <c r="X26" i="1" s="1"/>
  <c r="X33" i="1" s="1"/>
  <c r="AL33" i="1" s="1"/>
  <c r="N19" i="1"/>
  <c r="N11" i="1"/>
  <c r="N8" i="1"/>
  <c r="AA8" i="1" s="1"/>
  <c r="AA16" i="1" s="1"/>
  <c r="AA24" i="1" s="1"/>
  <c r="AB31" i="1" s="1"/>
  <c r="N16" i="1" l="1"/>
  <c r="N24" i="1" s="1"/>
  <c r="O31" i="1" s="1"/>
  <c r="T36" i="1" s="1"/>
  <c r="AH36" i="1" s="1"/>
  <c r="N7" i="1"/>
  <c r="W10" i="1"/>
  <c r="W18" i="1" s="1"/>
  <c r="W26" i="1" s="1"/>
  <c r="W33" i="1" s="1"/>
  <c r="AK33" i="1" s="1"/>
  <c r="V2" i="1"/>
  <c r="AA23" i="1"/>
  <c r="AA22" i="1" l="1"/>
  <c r="AB30" i="1"/>
  <c r="AA7" i="1"/>
  <c r="AA15" i="1" s="1"/>
  <c r="N15" i="1"/>
  <c r="N23" i="1" s="1"/>
  <c r="O30" i="1" s="1"/>
  <c r="S36" i="1" s="1"/>
  <c r="AG36" i="1" s="1"/>
  <c r="N6" i="1"/>
  <c r="V10" i="1"/>
  <c r="V18" i="1" s="1"/>
  <c r="V26" i="1" s="1"/>
  <c r="V33" i="1" s="1"/>
  <c r="AJ33" i="1" s="1"/>
  <c r="AI2" i="1"/>
  <c r="AI10" i="1" s="1"/>
  <c r="AI18" i="1" s="1"/>
  <c r="AI26" i="1" s="1"/>
  <c r="U2" i="1"/>
  <c r="U10" i="1" s="1"/>
  <c r="U18" i="1" s="1"/>
  <c r="U26" i="1" s="1"/>
  <c r="U33" i="1" s="1"/>
  <c r="AI33" i="1" s="1"/>
  <c r="AI11" i="1"/>
  <c r="AI19" i="1" s="1"/>
  <c r="AK16" i="1"/>
  <c r="AK24" i="1" s="1"/>
  <c r="AJ11" i="1"/>
  <c r="AJ19" i="1" s="1"/>
  <c r="AJ12" i="1"/>
  <c r="AJ20" i="1" s="1"/>
  <c r="AC12" i="1"/>
  <c r="AC20" i="1" s="1"/>
  <c r="AK12" i="1"/>
  <c r="AK20" i="1" s="1"/>
  <c r="AE11" i="1"/>
  <c r="AD12" i="1"/>
  <c r="AD20" i="1" s="1"/>
  <c r="AE12" i="1"/>
  <c r="AE20" i="1" s="1"/>
  <c r="AF15" i="1"/>
  <c r="AF23" i="1" s="1"/>
  <c r="AH11" i="1"/>
  <c r="AH19" i="1" s="1"/>
  <c r="AF12" i="1"/>
  <c r="AF20" i="1" s="1"/>
  <c r="AD13" i="1"/>
  <c r="AD21" i="1" s="1"/>
  <c r="AB14" i="1"/>
  <c r="AJ14" i="1"/>
  <c r="AJ22" i="1" s="1"/>
  <c r="AH15" i="1"/>
  <c r="AH23" i="1" s="1"/>
  <c r="AF16" i="1"/>
  <c r="AF24" i="1" s="1"/>
  <c r="AF11" i="1"/>
  <c r="AF19" i="1" s="1"/>
  <c r="AD16" i="1"/>
  <c r="AD24" i="1" s="1"/>
  <c r="AG11" i="1"/>
  <c r="AG19" i="1" s="1"/>
  <c r="AK13" i="1"/>
  <c r="AK21" i="1" s="1"/>
  <c r="AG15" i="1"/>
  <c r="AG23" i="1" s="1"/>
  <c r="AG12" i="1"/>
  <c r="AG20" i="1" s="1"/>
  <c r="AE13" i="1"/>
  <c r="AE21" i="1" s="1"/>
  <c r="AC14" i="1"/>
  <c r="AC22" i="1" s="1"/>
  <c r="AK14" i="1"/>
  <c r="AK22" i="1" s="1"/>
  <c r="AI15" i="1"/>
  <c r="AI23" i="1" s="1"/>
  <c r="AG16" i="1"/>
  <c r="AG24" i="1" s="1"/>
  <c r="AB13" i="1"/>
  <c r="AJ13" i="1"/>
  <c r="AJ21" i="1" s="1"/>
  <c r="AH14" i="1"/>
  <c r="AH22" i="1" s="1"/>
  <c r="AC13" i="1"/>
  <c r="AC21" i="1" s="1"/>
  <c r="AI14" i="1"/>
  <c r="AI22" i="1" s="1"/>
  <c r="AE16" i="1"/>
  <c r="AE24" i="1" s="1"/>
  <c r="AB11" i="1"/>
  <c r="AB19" i="1" s="1"/>
  <c r="AH12" i="1"/>
  <c r="AH20" i="1" s="1"/>
  <c r="AF13" i="1"/>
  <c r="AF21" i="1" s="1"/>
  <c r="AD14" i="1"/>
  <c r="AD22" i="1" s="1"/>
  <c r="AB15" i="1"/>
  <c r="AJ15" i="1"/>
  <c r="AJ23" i="1" s="1"/>
  <c r="AH16" i="1"/>
  <c r="AH24" i="1" s="1"/>
  <c r="AK11" i="1"/>
  <c r="AK19" i="1" s="1"/>
  <c r="AG13" i="1"/>
  <c r="AG21" i="1" s="1"/>
  <c r="AD11" i="1"/>
  <c r="AD19" i="1" s="1"/>
  <c r="AB12" i="1"/>
  <c r="AH13" i="1"/>
  <c r="AH21" i="1" s="1"/>
  <c r="AF14" i="1"/>
  <c r="AF22" i="1" s="1"/>
  <c r="AD15" i="1"/>
  <c r="AD23" i="1" s="1"/>
  <c r="AB16" i="1"/>
  <c r="AJ16" i="1"/>
  <c r="AJ24" i="1" s="1"/>
  <c r="AC11" i="1"/>
  <c r="AC19" i="1" s="1"/>
  <c r="AI12" i="1"/>
  <c r="AI20" i="1" s="1"/>
  <c r="AE14" i="1"/>
  <c r="AE22" i="1" s="1"/>
  <c r="AC15" i="1"/>
  <c r="AC23" i="1" s="1"/>
  <c r="AK15" i="1"/>
  <c r="AK23" i="1" s="1"/>
  <c r="AI16" i="1"/>
  <c r="AI24" i="1" s="1"/>
  <c r="AI13" i="1"/>
  <c r="AI21" i="1" s="1"/>
  <c r="AG14" i="1"/>
  <c r="AG22" i="1" s="1"/>
  <c r="AE15" i="1"/>
  <c r="AE23" i="1" s="1"/>
  <c r="AC16" i="1"/>
  <c r="AC24" i="1" s="1"/>
  <c r="N14" i="1" l="1"/>
  <c r="N22" i="1" s="1"/>
  <c r="O29" i="1" s="1"/>
  <c r="R36" i="1" s="1"/>
  <c r="AF36" i="1" s="1"/>
  <c r="AA6" i="1"/>
  <c r="AA14" i="1" s="1"/>
  <c r="N5" i="1"/>
  <c r="AA21" i="1"/>
  <c r="AB29" i="1"/>
  <c r="AH2" i="1"/>
  <c r="AH10" i="1" s="1"/>
  <c r="AH18" i="1" s="1"/>
  <c r="AH26" i="1" s="1"/>
  <c r="T2" i="1"/>
  <c r="T10" i="1" s="1"/>
  <c r="T18" i="1" s="1"/>
  <c r="T26" i="1" s="1"/>
  <c r="T33" i="1" s="1"/>
  <c r="AH33" i="1" s="1"/>
  <c r="AF37" i="1"/>
  <c r="AB22" i="1"/>
  <c r="AF34" i="1"/>
  <c r="AE19" i="1"/>
  <c r="AD37" i="1"/>
  <c r="AB20" i="1"/>
  <c r="AE37" i="1"/>
  <c r="AB21" i="1"/>
  <c r="AG37" i="1"/>
  <c r="AB23" i="1"/>
  <c r="AH37" i="1"/>
  <c r="AB24" i="1"/>
  <c r="AJ34" i="1"/>
  <c r="AK34" i="1"/>
  <c r="AH34" i="1"/>
  <c r="AD34" i="1"/>
  <c r="AE34" i="1"/>
  <c r="AC34" i="1"/>
  <c r="AC37" i="1"/>
  <c r="AI34" i="1"/>
  <c r="AG34" i="1"/>
  <c r="AL34" i="1"/>
  <c r="X20" i="1"/>
  <c r="Q20" i="1"/>
  <c r="R20" i="1"/>
  <c r="O19" i="1"/>
  <c r="U20" i="1"/>
  <c r="W21" i="1"/>
  <c r="U21" i="1"/>
  <c r="Q19" i="1"/>
  <c r="P19" i="1"/>
  <c r="Q24" i="1"/>
  <c r="T19" i="1"/>
  <c r="X22" i="1"/>
  <c r="X24" i="1"/>
  <c r="Q23" i="1"/>
  <c r="V19" i="1"/>
  <c r="U24" i="1"/>
  <c r="V23" i="1"/>
  <c r="W22" i="1"/>
  <c r="S20" i="1"/>
  <c r="P21" i="1"/>
  <c r="S23" i="1"/>
  <c r="T22" i="1"/>
  <c r="Q22" i="1"/>
  <c r="V22" i="1"/>
  <c r="V20" i="1"/>
  <c r="S19" i="1"/>
  <c r="R19" i="1"/>
  <c r="O24" i="1"/>
  <c r="X23" i="1"/>
  <c r="U23" i="1"/>
  <c r="O22" i="1"/>
  <c r="R21" i="1"/>
  <c r="W20" i="1"/>
  <c r="P20" i="1"/>
  <c r="V24" i="1"/>
  <c r="W23" i="1"/>
  <c r="U19" i="1"/>
  <c r="W24" i="1"/>
  <c r="P23" i="1"/>
  <c r="T24" i="1"/>
  <c r="P22" i="1"/>
  <c r="S24" i="1"/>
  <c r="T23" i="1"/>
  <c r="T21" i="1"/>
  <c r="Q21" i="1"/>
  <c r="R22" i="1"/>
  <c r="V21" i="1"/>
  <c r="P24" i="1"/>
  <c r="S21" i="1"/>
  <c r="T20" i="1"/>
  <c r="R24" i="1"/>
  <c r="O21" i="1"/>
  <c r="AA20" i="1" l="1"/>
  <c r="AB27" i="1" s="1"/>
  <c r="AB28" i="1"/>
  <c r="N4" i="1"/>
  <c r="AA5" i="1"/>
  <c r="AA13" i="1" s="1"/>
  <c r="N13" i="1"/>
  <c r="N21" i="1" s="1"/>
  <c r="O28" i="1" s="1"/>
  <c r="Q36" i="1" s="1"/>
  <c r="AE36" i="1" s="1"/>
  <c r="AG2" i="1"/>
  <c r="AG10" i="1" s="1"/>
  <c r="AG18" i="1" s="1"/>
  <c r="AG26" i="1" s="1"/>
  <c r="S2" i="1"/>
  <c r="P37" i="1"/>
  <c r="O20" i="1"/>
  <c r="AC27" i="1" s="1"/>
  <c r="W34" i="1"/>
  <c r="W19" i="1"/>
  <c r="X34" i="1"/>
  <c r="X19" i="1"/>
  <c r="S37" i="1"/>
  <c r="O23" i="1"/>
  <c r="AF30" i="1" s="1"/>
  <c r="S10" i="1"/>
  <c r="S18" i="1" s="1"/>
  <c r="S26" i="1" s="1"/>
  <c r="S33" i="1" s="1"/>
  <c r="AG33" i="1" s="1"/>
  <c r="Q34" i="1"/>
  <c r="T34" i="1"/>
  <c r="X21" i="1"/>
  <c r="R23" i="1"/>
  <c r="U22" i="1"/>
  <c r="S22" i="1"/>
  <c r="S34" i="1"/>
  <c r="V34" i="1"/>
  <c r="U34" i="1"/>
  <c r="Q37" i="1"/>
  <c r="AK28" i="1"/>
  <c r="P34" i="1"/>
  <c r="R34" i="1"/>
  <c r="T37" i="1"/>
  <c r="AF31" i="1"/>
  <c r="AH29" i="1"/>
  <c r="R37" i="1"/>
  <c r="N12" i="1" l="1"/>
  <c r="N20" i="1" s="1"/>
  <c r="O27" i="1" s="1"/>
  <c r="P36" i="1" s="1"/>
  <c r="AD36" i="1" s="1"/>
  <c r="AA4" i="1"/>
  <c r="AA12" i="1" s="1"/>
  <c r="AF2" i="1"/>
  <c r="AF10" i="1" s="1"/>
  <c r="AF18" i="1" s="1"/>
  <c r="AF26" i="1" s="1"/>
  <c r="R2" i="1"/>
  <c r="R10" i="1"/>
  <c r="R18" i="1" s="1"/>
  <c r="R26" i="1" s="1"/>
  <c r="R33" i="1" s="1"/>
  <c r="AF33" i="1" s="1"/>
  <c r="AF29" i="1"/>
  <c r="AD27" i="1"/>
  <c r="AH28" i="1"/>
  <c r="AH27" i="1"/>
  <c r="AF27" i="1"/>
  <c r="AK27" i="1"/>
  <c r="AG30" i="1"/>
  <c r="W30" i="1"/>
  <c r="Q30" i="1"/>
  <c r="AK31" i="1"/>
  <c r="AH30" i="1"/>
  <c r="X30" i="1"/>
  <c r="AC31" i="1"/>
  <c r="AK29" i="1"/>
  <c r="AG28" i="1"/>
  <c r="AG29" i="1"/>
  <c r="AC28" i="1"/>
  <c r="AC29" i="1"/>
  <c r="AD28" i="1"/>
  <c r="AF28" i="1"/>
  <c r="AG31" i="1"/>
  <c r="T30" i="1"/>
  <c r="S30" i="1"/>
  <c r="AH31" i="1"/>
  <c r="AD31" i="1"/>
  <c r="AJ30" i="1"/>
  <c r="AE30" i="1"/>
  <c r="AI30" i="1"/>
  <c r="V30" i="1"/>
  <c r="AD30" i="1"/>
  <c r="W29" i="1"/>
  <c r="AJ29" i="1"/>
  <c r="AE29" i="1"/>
  <c r="AI29" i="1"/>
  <c r="AE28" i="1"/>
  <c r="AJ28" i="1"/>
  <c r="AI28" i="1"/>
  <c r="AE27" i="1"/>
  <c r="AJ27" i="1"/>
  <c r="AI27" i="1"/>
  <c r="AD29" i="1"/>
  <c r="AG27" i="1"/>
  <c r="AK30" i="1"/>
  <c r="AC30" i="1"/>
  <c r="AE31" i="1"/>
  <c r="AI31" i="1"/>
  <c r="AJ31" i="1"/>
  <c r="S31" i="1"/>
  <c r="W31" i="1"/>
  <c r="W27" i="1"/>
  <c r="Q27" i="1"/>
  <c r="S27" i="1"/>
  <c r="T27" i="1"/>
  <c r="U29" i="1"/>
  <c r="S29" i="1"/>
  <c r="X27" i="1"/>
  <c r="X31" i="1"/>
  <c r="T28" i="1"/>
  <c r="Q28" i="1"/>
  <c r="W28" i="1"/>
  <c r="U31" i="1"/>
  <c r="U30" i="1"/>
  <c r="U28" i="1"/>
  <c r="U27" i="1"/>
  <c r="S28" i="1"/>
  <c r="X29" i="1"/>
  <c r="Q29" i="1"/>
  <c r="T29" i="1"/>
  <c r="R31" i="1"/>
  <c r="R27" i="1"/>
  <c r="R29" i="1"/>
  <c r="R28" i="1"/>
  <c r="X28" i="1"/>
  <c r="V29" i="1"/>
  <c r="V27" i="1"/>
  <c r="V28" i="1"/>
  <c r="V31" i="1"/>
  <c r="P29" i="1"/>
  <c r="P27" i="1"/>
  <c r="P31" i="1"/>
  <c r="P28" i="1"/>
  <c r="P30" i="1"/>
  <c r="Q31" i="1"/>
  <c r="T31" i="1"/>
  <c r="R30" i="1"/>
  <c r="Q2" i="1" l="1"/>
  <c r="AE2" i="1"/>
  <c r="AE10" i="1" s="1"/>
  <c r="AE18" i="1" s="1"/>
  <c r="AE26" i="1" s="1"/>
  <c r="P2" i="1" l="1"/>
  <c r="AD2" i="1"/>
  <c r="AD10" i="1" s="1"/>
  <c r="AD18" i="1" s="1"/>
  <c r="AD26" i="1" s="1"/>
  <c r="Q10" i="1"/>
  <c r="Q18" i="1" s="1"/>
  <c r="Q26" i="1" s="1"/>
  <c r="Q33" i="1" s="1"/>
  <c r="AE33" i="1" s="1"/>
  <c r="AC2" i="1" l="1"/>
  <c r="AC10" i="1" s="1"/>
  <c r="AC18" i="1" s="1"/>
  <c r="AC26" i="1" s="1"/>
  <c r="P10" i="1"/>
  <c r="P18" i="1" s="1"/>
  <c r="P26" i="1" s="1"/>
  <c r="P33" i="1" s="1"/>
  <c r="AD33" i="1" s="1"/>
</calcChain>
</file>

<file path=xl/sharedStrings.xml><?xml version="1.0" encoding="utf-8"?>
<sst xmlns="http://schemas.openxmlformats.org/spreadsheetml/2006/main" count="49" uniqueCount="22">
  <si>
    <t>PlateFormat</t>
  </si>
  <si>
    <t>Endpoint</t>
  </si>
  <si>
    <t>Averaged divide by DMSO</t>
  </si>
  <si>
    <t>Bliss Scores</t>
  </si>
  <si>
    <t xml:space="preserve"> </t>
  </si>
  <si>
    <t>Imaging</t>
  </si>
  <si>
    <t>Raw</t>
  </si>
  <si>
    <t>Subtraction</t>
  </si>
  <si>
    <t>Day 0 Plate</t>
  </si>
  <si>
    <t>Multiplication</t>
  </si>
  <si>
    <t>Drug Parent/Test</t>
  </si>
  <si>
    <t>Parent Alone</t>
  </si>
  <si>
    <t>Test Drug Alone</t>
  </si>
  <si>
    <t>Parent Drug Alone</t>
  </si>
  <si>
    <t>Highest Dilution</t>
  </si>
  <si>
    <t>Fold Dilution</t>
  </si>
  <si>
    <t>Parent:</t>
  </si>
  <si>
    <t>Test Drug:</t>
  </si>
  <si>
    <t>Drug Name</t>
  </si>
  <si>
    <t>Parent</t>
  </si>
  <si>
    <t>Test</t>
  </si>
  <si>
    <t>Kill Effect/same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</si>
</sst>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70053957847542E-2"/>
          <c:y val="0.19486111111111112"/>
          <c:w val="0.8934502607774886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Sheet1!$O$34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Sheet1!$P$33:$X$33</c:f>
              <c:numCache>
                <c:formatCode>0.00</c:formatCode>
                <c:ptCount val="9"/>
                <c:pt idx="0">
                  <c:v>-2.8169700377572995</c:v>
                </c:pt>
                <c:pt idx="1">
                  <c:v>-2.3398487830376373</c:v>
                </c:pt>
                <c:pt idx="2">
                  <c:v>-1.8627275283179747</c:v>
                </c:pt>
                <c:pt idx="3">
                  <c:v>-1.3856062735983121</c:v>
                </c:pt>
                <c:pt idx="4">
                  <c:v>-0.90848501887864974</c:v>
                </c:pt>
                <c:pt idx="5">
                  <c:v>-0.43136376415898725</c:v>
                </c:pt>
                <c:pt idx="6">
                  <c:v>4.5757490560675143E-2</c:v>
                </c:pt>
                <c:pt idx="7">
                  <c:v>0.52287874528033762</c:v>
                </c:pt>
                <c:pt idx="8">
                  <c:v>1</c:v>
                </c:pt>
              </c:numCache>
            </c:numRef>
          </c:cat>
          <c:val>
            <c:numRef>
              <c:f>Sheet1!$P$34:$X$34</c:f>
              <c:numCache>
                <c:formatCode>General</c:formatCode>
                <c:ptCount val="9"/>
                <c:pt idx="0">
                  <c:v>11111</c:v>
                </c:pt>
                <c:pt idx="1">
                  <c:v>22234</c:v>
                </c:pt>
                <c:pt idx="2">
                  <c:v>24000</c:v>
                </c:pt>
                <c:pt idx="3">
                  <c:v>25000</c:v>
                </c:pt>
                <c:pt idx="4">
                  <c:v>26000</c:v>
                </c:pt>
                <c:pt idx="5">
                  <c:v>2700</c:v>
                </c:pt>
                <c:pt idx="6">
                  <c:v>7000</c:v>
                </c:pt>
                <c:pt idx="7">
                  <c:v>-32238</c:v>
                </c:pt>
                <c:pt idx="8">
                  <c:v>7434.5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5-4B1A-91A6-E203B1FE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0287232"/>
        <c:axId val="-223905664"/>
      </c:lineChart>
      <c:catAx>
        <c:axId val="-220287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3905664"/>
        <c:crosses val="autoZero"/>
        <c:auto val="1"/>
        <c:lblAlgn val="ctr"/>
        <c:lblOffset val="100"/>
        <c:noMultiLvlLbl val="0"/>
      </c:catAx>
      <c:valAx>
        <c:axId val="-2239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28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Sheet1!$O$37</c:f>
              <c:strCache>
                <c:ptCount val="1"/>
                <c:pt idx="0">
                  <c:v>Parent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Sheet1!$P$36:$T$36</c:f>
              <c:numCache>
                <c:formatCode>0.00</c:formatCode>
                <c:ptCount val="5"/>
                <c:pt idx="0">
                  <c:v>-0.80617997398388719</c:v>
                </c:pt>
                <c:pt idx="1">
                  <c:v>-0.50514997831990593</c:v>
                </c:pt>
                <c:pt idx="2">
                  <c:v>-0.20411998265592479</c:v>
                </c:pt>
                <c:pt idx="3">
                  <c:v>9.691001300805642E-2</c:v>
                </c:pt>
                <c:pt idx="4">
                  <c:v>0.3979400086720376</c:v>
                </c:pt>
              </c:numCache>
            </c:numRef>
          </c:cat>
          <c:val>
            <c:numRef>
              <c:f>Sheet1!$P$37:$T$37</c:f>
              <c:numCache>
                <c:formatCode>General</c:formatCode>
                <c:ptCount val="5"/>
                <c:pt idx="0">
                  <c:v>-24336.5</c:v>
                </c:pt>
                <c:pt idx="1">
                  <c:v>16421</c:v>
                </c:pt>
                <c:pt idx="2">
                  <c:v>1773</c:v>
                </c:pt>
                <c:pt idx="3">
                  <c:v>6360</c:v>
                </c:pt>
                <c:pt idx="4">
                  <c:v>11613.5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F-450B-BF49-1EEB17D3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9151808"/>
        <c:axId val="-219125536"/>
      </c:lineChart>
      <c:catAx>
        <c:axId val="-2191518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125536"/>
        <c:crosses val="autoZero"/>
        <c:auto val="1"/>
        <c:lblAlgn val="ctr"/>
        <c:lblOffset val="100"/>
        <c:noMultiLvlLbl val="0"/>
      </c:catAx>
      <c:valAx>
        <c:axId val="-2191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1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Sheet1!$AB$34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glow rad="127000">
                <a:schemeClr val="bg1"/>
              </a:glow>
            </a:effectLst>
          </c:spPr>
          <c:marker>
            <c:symbol val="none"/>
          </c:marker>
          <c:cat>
            <c:numRef>
              <c:f>Sheet1!$AC$33:$AL$33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-2.8169700377572995</c:v>
                </c:pt>
                <c:pt idx="2">
                  <c:v>-2.3398487830376373</c:v>
                </c:pt>
                <c:pt idx="3">
                  <c:v>-1.8627275283179747</c:v>
                </c:pt>
                <c:pt idx="4">
                  <c:v>-1.3856062735983121</c:v>
                </c:pt>
                <c:pt idx="5">
                  <c:v>-0.90848501887864974</c:v>
                </c:pt>
                <c:pt idx="6">
                  <c:v>-0.43136376415898725</c:v>
                </c:pt>
                <c:pt idx="7">
                  <c:v>4.5757490560675143E-2</c:v>
                </c:pt>
                <c:pt idx="8">
                  <c:v>0.52287874528033762</c:v>
                </c:pt>
                <c:pt idx="9">
                  <c:v>1</c:v>
                </c:pt>
              </c:numCache>
            </c:numRef>
          </c:cat>
          <c:val>
            <c:numRef>
              <c:f>Sheet1!$AC$34:$AL$34</c:f>
              <c:numCache>
                <c:formatCode>General</c:formatCode>
                <c:ptCount val="10"/>
                <c:pt idx="0">
                  <c:v>1</c:v>
                </c:pt>
                <c:pt idx="1">
                  <c:v>0.8564322701250997</c:v>
                </c:pt>
                <c:pt idx="2">
                  <c:v>0.87640887541405355</c:v>
                </c:pt>
                <c:pt idx="3">
                  <c:v>0.8525076433654859</c:v>
                </c:pt>
                <c:pt idx="4">
                  <c:v>0.82521016977563666</c:v>
                </c:pt>
                <c:pt idx="5">
                  <c:v>0.79594127271600934</c:v>
                </c:pt>
                <c:pt idx="6">
                  <c:v>0.81968581121707162</c:v>
                </c:pt>
                <c:pt idx="7">
                  <c:v>0.92595136669569744</c:v>
                </c:pt>
                <c:pt idx="8">
                  <c:v>0.88252356780275565</c:v>
                </c:pt>
                <c:pt idx="9">
                  <c:v>1.027091585556499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1-40A9-8101-824FF57BD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07576"/>
        <c:axId val="618611512"/>
      </c:lineChart>
      <c:catAx>
        <c:axId val="61860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11512"/>
        <c:crosses val="autoZero"/>
        <c:auto val="1"/>
        <c:lblAlgn val="ctr"/>
        <c:lblOffset val="100"/>
        <c:noMultiLvlLbl val="0"/>
      </c:catAx>
      <c:valAx>
        <c:axId val="6186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0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Sheet1!$AB$37</c:f>
              <c:strCache>
                <c:ptCount val="1"/>
                <c:pt idx="0">
                  <c:v>Parent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Sheet1!$AC$36:$AH$36</c:f>
              <c:numCache>
                <c:formatCode>0.00</c:formatCode>
                <c:ptCount val="6"/>
                <c:pt idx="0">
                  <c:v>0</c:v>
                </c:pt>
                <c:pt idx="1">
                  <c:v>-0.80617997398388719</c:v>
                </c:pt>
                <c:pt idx="2">
                  <c:v>-0.50514997831990593</c:v>
                </c:pt>
                <c:pt idx="3">
                  <c:v>-0.20411998265592479</c:v>
                </c:pt>
                <c:pt idx="4">
                  <c:v>9.691001300805642E-2</c:v>
                </c:pt>
                <c:pt idx="5">
                  <c:v>0.3979400086720376</c:v>
                </c:pt>
              </c:numCache>
            </c:numRef>
          </c:cat>
          <c:val>
            <c:numRef>
              <c:f>Sheet1!$AC$37:$AH$37</c:f>
              <c:numCache>
                <c:formatCode>General</c:formatCode>
                <c:ptCount val="6"/>
                <c:pt idx="0">
                  <c:v>1</c:v>
                </c:pt>
                <c:pt idx="1">
                  <c:v>0.91131691816588378</c:v>
                </c:pt>
                <c:pt idx="2">
                  <c:v>1.0598387149671491</c:v>
                </c:pt>
                <c:pt idx="3">
                  <c:v>1.0064608758076095</c:v>
                </c:pt>
                <c:pt idx="4">
                  <c:v>1.0231760688868563</c:v>
                </c:pt>
                <c:pt idx="5">
                  <c:v>1.0423200119524381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D-494D-8A4C-C0E799DEF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618288"/>
        <c:axId val="626618616"/>
      </c:lineChart>
      <c:catAx>
        <c:axId val="6266182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18616"/>
        <c:crosses val="autoZero"/>
        <c:auto val="1"/>
        <c:lblAlgn val="ctr"/>
        <c:lblOffset val="100"/>
        <c:noMultiLvlLbl val="0"/>
      </c:catAx>
      <c:valAx>
        <c:axId val="62661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42</xdr:row>
      <xdr:rowOff>0</xdr:rowOff>
    </xdr:from>
    <xdr:to>
      <xdr:col>17</xdr:col>
      <xdr:colOff>533400</xdr:colOff>
      <xdr:row>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E6DBC-700F-4C74-8365-42C408FCA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66674</xdr:colOff>
      <xdr:row>41</xdr:row>
      <xdr:rowOff>185737</xdr:rowOff>
    </xdr:from>
    <xdr:to>
      <xdr:col>25</xdr:col>
      <xdr:colOff>28574</xdr:colOff>
      <xdr:row>56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91E11-34B7-46B7-9CAD-DA3D516BD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4762</xdr:colOff>
      <xdr:row>42</xdr:row>
      <xdr:rowOff>4762</xdr:rowOff>
    </xdr:from>
    <xdr:to>
      <xdr:col>32</xdr:col>
      <xdr:colOff>223837</xdr:colOff>
      <xdr:row>56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4878C8-34AA-4BA3-9AE1-9E55FFC33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538162</xdr:colOff>
      <xdr:row>41</xdr:row>
      <xdr:rowOff>166687</xdr:rowOff>
    </xdr:from>
    <xdr:to>
      <xdr:col>40</xdr:col>
      <xdr:colOff>385762</xdr:colOff>
      <xdr:row>56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264BBF-3311-4582-8FD5-B897A8E20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9"/>
  <sheetViews>
    <sheetView tabSelected="1" topLeftCell="K2" workbookViewId="0">
      <selection activeCell="U7" sqref="U7"/>
    </sheetView>
  </sheetViews>
  <sheetFormatPr defaultColWidth="8.86328125" defaultRowHeight="14.25" x14ac:dyDescent="0.45"/>
  <cols>
    <col min="1" max="1" width="18.86328125" customWidth="1"/>
    <col min="2" max="2" width="16.73046875" customWidth="1"/>
    <col min="3" max="3" width="14.86328125" customWidth="1"/>
    <col min="4" max="4" width="11.59765625" customWidth="1"/>
    <col min="14" max="14" width="20.3984375" bestFit="1" customWidth="1"/>
    <col min="15" max="15" width="19.1328125" customWidth="1"/>
    <col min="16" max="16" width="14.86328125" customWidth="1"/>
    <col min="17" max="17" width="13" customWidth="1"/>
    <col min="18" max="18" width="12.265625" customWidth="1"/>
    <col min="19" max="19" width="12.73046875" customWidth="1"/>
    <col min="27" max="27" width="20.265625" customWidth="1"/>
    <col min="28" max="28" width="17.265625" customWidth="1"/>
  </cols>
  <sheetData>
    <row r="1" spans="1:37" x14ac:dyDescent="0.45">
      <c r="A1">
        <v>1.3</v>
      </c>
      <c r="B1" t="s">
        <v>0</v>
      </c>
      <c r="C1" t="s">
        <v>1</v>
      </c>
      <c r="D1" t="s">
        <v>5</v>
      </c>
      <c r="E1" t="s">
        <v>6</v>
      </c>
      <c r="F1" t="b">
        <v>0</v>
      </c>
      <c r="G1">
        <v>1</v>
      </c>
      <c r="N1" t="s">
        <v>9</v>
      </c>
      <c r="AA1" t="s">
        <v>7</v>
      </c>
    </row>
    <row r="2" spans="1:37" x14ac:dyDescent="0.4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N2" t="s">
        <v>10</v>
      </c>
      <c r="O2">
        <v>0</v>
      </c>
      <c r="P2" s="2">
        <f t="shared" ref="P2:W2" si="0">Q2/$C$35</f>
        <v>1.5241579027587256E-3</v>
      </c>
      <c r="Q2" s="2">
        <f t="shared" si="0"/>
        <v>4.5724737082761769E-3</v>
      </c>
      <c r="R2" s="2">
        <f t="shared" si="0"/>
        <v>1.3717421124828532E-2</v>
      </c>
      <c r="S2" s="2">
        <f t="shared" si="0"/>
        <v>4.1152263374485597E-2</v>
      </c>
      <c r="T2" s="2">
        <f t="shared" si="0"/>
        <v>0.1234567901234568</v>
      </c>
      <c r="U2" s="2">
        <f t="shared" si="0"/>
        <v>0.37037037037037041</v>
      </c>
      <c r="V2" s="2">
        <f t="shared" si="0"/>
        <v>1.1111111111111112</v>
      </c>
      <c r="W2" s="2">
        <f t="shared" si="0"/>
        <v>3.3333333333333335</v>
      </c>
      <c r="X2" s="2">
        <f>B35</f>
        <v>10</v>
      </c>
      <c r="AA2" t="s">
        <v>10</v>
      </c>
      <c r="AB2" s="2">
        <f t="shared" ref="AB2:AK2" si="1">O2</f>
        <v>0</v>
      </c>
      <c r="AC2" s="2">
        <f t="shared" si="1"/>
        <v>1.5241579027587256E-3</v>
      </c>
      <c r="AD2" s="2">
        <f t="shared" si="1"/>
        <v>4.5724737082761769E-3</v>
      </c>
      <c r="AE2" s="2">
        <f t="shared" si="1"/>
        <v>1.3717421124828532E-2</v>
      </c>
      <c r="AF2" s="2">
        <f t="shared" si="1"/>
        <v>4.1152263374485597E-2</v>
      </c>
      <c r="AG2" s="2">
        <f t="shared" si="1"/>
        <v>0.1234567901234568</v>
      </c>
      <c r="AH2" s="2">
        <f t="shared" si="1"/>
        <v>0.37037037037037041</v>
      </c>
      <c r="AI2" s="2">
        <f t="shared" si="1"/>
        <v>1.1111111111111112</v>
      </c>
      <c r="AJ2" s="2">
        <f t="shared" si="1"/>
        <v>3.3333333333333335</v>
      </c>
      <c r="AK2" s="2">
        <f t="shared" si="1"/>
        <v>10</v>
      </c>
    </row>
    <row r="3" spans="1:37" x14ac:dyDescent="0.45">
      <c r="N3">
        <v>0</v>
      </c>
      <c r="O3">
        <f>AVERAGE(K9,K20)/K31</f>
        <v>274422</v>
      </c>
      <c r="P3">
        <f>O3+1000</f>
        <v>275422</v>
      </c>
      <c r="Q3">
        <f>P3+1000</f>
        <v>276422</v>
      </c>
      <c r="R3">
        <f>Q3+1000</f>
        <v>277422</v>
      </c>
      <c r="S3">
        <f>R3+1000</f>
        <v>278422</v>
      </c>
      <c r="T3">
        <f>S3+1000</f>
        <v>279422</v>
      </c>
      <c r="U3">
        <f>T3+1000</f>
        <v>280422</v>
      </c>
      <c r="V3">
        <f>U3+1000</f>
        <v>281422</v>
      </c>
      <c r="W3">
        <f>AVERAGE(C9,C20)/C31</f>
        <v>242184</v>
      </c>
      <c r="X3">
        <f>AVERAGE(B9,B20)/B31</f>
        <v>281856.5</v>
      </c>
      <c r="AA3" s="2">
        <f t="shared" ref="AA3:AA8" si="2">N3</f>
        <v>0</v>
      </c>
      <c r="AB3">
        <f>AVERAGE(K9,K20)-K31</f>
        <v>274421</v>
      </c>
      <c r="AC3">
        <f>AVERAGE(J9,J20)-J31</f>
        <v>235023</v>
      </c>
      <c r="AD3">
        <f>AVERAGE(I9,I20)-I31</f>
        <v>240505</v>
      </c>
      <c r="AE3">
        <f>AVERAGE(H9,H20)-H31</f>
        <v>233946</v>
      </c>
      <c r="AF3">
        <f>AVERAGE(G9,G20)-G31</f>
        <v>226455</v>
      </c>
      <c r="AG3">
        <f>AVERAGE(F9,F20)-F31</f>
        <v>218423</v>
      </c>
      <c r="AH3">
        <f>AVERAGE(E9,E20)-E31</f>
        <v>224939</v>
      </c>
      <c r="AI3">
        <f>AVERAGE(D9,D20)-D31</f>
        <v>254100.5</v>
      </c>
      <c r="AJ3">
        <f>AVERAGE(C9,C20)-C31</f>
        <v>242183</v>
      </c>
      <c r="AK3">
        <f>AVERAGE(B9,B20)-B31</f>
        <v>281855.5</v>
      </c>
    </row>
    <row r="4" spans="1:37" x14ac:dyDescent="0.45">
      <c r="B4">
        <v>349055</v>
      </c>
      <c r="C4">
        <v>349534</v>
      </c>
      <c r="D4">
        <v>308140</v>
      </c>
      <c r="E4">
        <v>324362</v>
      </c>
      <c r="F4">
        <v>320167</v>
      </c>
      <c r="G4">
        <v>310935</v>
      </c>
      <c r="H4">
        <v>312840</v>
      </c>
      <c r="I4">
        <v>321303</v>
      </c>
      <c r="J4">
        <v>333047</v>
      </c>
      <c r="K4">
        <v>325570</v>
      </c>
      <c r="N4" s="2">
        <f>N5/$C$34</f>
        <v>0.15625</v>
      </c>
      <c r="O4">
        <f>AVERAGE(K8,K19)/K30</f>
        <v>250085.5</v>
      </c>
      <c r="P4">
        <f>AVERAGE(J8,J19)/J30</f>
        <v>233367.5</v>
      </c>
      <c r="Q4">
        <f>AVERAGE(I8,I19)/I30</f>
        <v>239314</v>
      </c>
      <c r="R4">
        <f>AVERAGE(H8,H19)/H30</f>
        <v>236548</v>
      </c>
      <c r="S4">
        <f>AVERAGE(G8,G19)/G30</f>
        <v>252581.5</v>
      </c>
      <c r="T4">
        <f>AVERAGE(F8,F19)/F30</f>
        <v>199009</v>
      </c>
      <c r="U4">
        <f>AVERAGE(E8,E19)/E30</f>
        <v>71626</v>
      </c>
      <c r="V4">
        <f>AVERAGE(D8,D19)/D30</f>
        <v>239366.5</v>
      </c>
      <c r="W4">
        <f>AVERAGE(C8,C19)/C30</f>
        <v>266594</v>
      </c>
      <c r="X4">
        <f>AVERAGE(B8,B19)/B30</f>
        <v>288663</v>
      </c>
      <c r="AA4" s="2">
        <f t="shared" si="2"/>
        <v>0.15625</v>
      </c>
      <c r="AB4">
        <f>AVERAGE(K8,K19)-K30</f>
        <v>250084.5</v>
      </c>
      <c r="AC4">
        <f>AVERAGE(J8,J19)-J30</f>
        <v>233366.5</v>
      </c>
      <c r="AD4">
        <f>AVERAGE(I8,I19)-I30</f>
        <v>239313</v>
      </c>
      <c r="AE4">
        <f>AVERAGE(H8,H19)-H30</f>
        <v>236547</v>
      </c>
      <c r="AF4">
        <f>AVERAGE(G8,G19)-G30</f>
        <v>252580.5</v>
      </c>
      <c r="AG4">
        <f>AVERAGE(F8,F19)-F30</f>
        <v>199008</v>
      </c>
      <c r="AH4">
        <f>AVERAGE(E8,E19)-E30</f>
        <v>71625</v>
      </c>
      <c r="AI4">
        <f>AVERAGE(D8,D19)-D30</f>
        <v>239365.5</v>
      </c>
      <c r="AJ4">
        <f>AVERAGE(C8,C19)-C30</f>
        <v>266593</v>
      </c>
      <c r="AK4">
        <f>AVERAGE(B8,B19)-B30</f>
        <v>288662</v>
      </c>
    </row>
    <row r="5" spans="1:37" x14ac:dyDescent="0.45">
      <c r="B5">
        <v>342413</v>
      </c>
      <c r="C5">
        <v>293999</v>
      </c>
      <c r="D5">
        <v>258350</v>
      </c>
      <c r="E5">
        <v>262556</v>
      </c>
      <c r="F5">
        <v>281107</v>
      </c>
      <c r="G5">
        <v>264320</v>
      </c>
      <c r="H5">
        <v>268806</v>
      </c>
      <c r="I5">
        <v>250421</v>
      </c>
      <c r="J5">
        <v>276142</v>
      </c>
      <c r="K5">
        <v>307005</v>
      </c>
      <c r="N5" s="2">
        <f>N6/$C$34</f>
        <v>0.3125</v>
      </c>
      <c r="O5">
        <f>AVERAGE(K7,K18)/K29</f>
        <v>290843</v>
      </c>
      <c r="P5">
        <f>AVERAGE(J7,J18)/J29</f>
        <v>247140</v>
      </c>
      <c r="Q5">
        <f>AVERAGE(I7,I18)/I29</f>
        <v>238781.5</v>
      </c>
      <c r="R5">
        <f>AVERAGE(H7,H18)/H29</f>
        <v>233822.5</v>
      </c>
      <c r="S5">
        <f>AVERAGE(G7,G18)/G29</f>
        <v>245691.5</v>
      </c>
      <c r="T5">
        <f>AVERAGE(F7,F18)/F29</f>
        <v>249690.5</v>
      </c>
      <c r="U5">
        <f>AVERAGE(E7,E18)/E29</f>
        <v>187909</v>
      </c>
      <c r="V5">
        <f>AVERAGE(D7,D18)/D29</f>
        <v>187284</v>
      </c>
      <c r="W5">
        <f>AVERAGE(C7,C18)/C29</f>
        <v>255884</v>
      </c>
      <c r="X5">
        <f>AVERAGE(B7,B18)/B29</f>
        <v>300837</v>
      </c>
      <c r="AA5" s="2">
        <f t="shared" si="2"/>
        <v>0.3125</v>
      </c>
      <c r="AB5">
        <f>AVERAGE(K7,K18)-K29</f>
        <v>290842</v>
      </c>
      <c r="AC5">
        <f>AVERAGE(J7,J18)-J29</f>
        <v>247139</v>
      </c>
      <c r="AD5">
        <f>AVERAGE(I7,I18)-I29</f>
        <v>238780.5</v>
      </c>
      <c r="AE5">
        <f>AVERAGE(H7,H18)-H29</f>
        <v>233821.5</v>
      </c>
      <c r="AF5">
        <f>AVERAGE(G7,G18)-G29</f>
        <v>245690.5</v>
      </c>
      <c r="AG5">
        <f>AVERAGE(F7,F18)-F29</f>
        <v>249689.5</v>
      </c>
      <c r="AH5">
        <f>AVERAGE(E7,E18)-E29</f>
        <v>187908</v>
      </c>
      <c r="AI5">
        <f>AVERAGE(D7,D18)-D29</f>
        <v>187283</v>
      </c>
      <c r="AJ5">
        <f>AVERAGE(C7,C18)-C29</f>
        <v>255883</v>
      </c>
      <c r="AK5">
        <f>AVERAGE(B7,B18)-B29</f>
        <v>300836</v>
      </c>
    </row>
    <row r="6" spans="1:37" x14ac:dyDescent="0.45">
      <c r="B6">
        <v>353706</v>
      </c>
      <c r="C6">
        <v>295637</v>
      </c>
      <c r="D6">
        <v>263441</v>
      </c>
      <c r="E6">
        <v>265210</v>
      </c>
      <c r="F6">
        <v>271321</v>
      </c>
      <c r="G6">
        <v>262671</v>
      </c>
      <c r="H6">
        <v>240348</v>
      </c>
      <c r="I6">
        <v>252878</v>
      </c>
      <c r="J6">
        <v>248588</v>
      </c>
      <c r="K6">
        <v>307132</v>
      </c>
      <c r="N6" s="2">
        <f>N7/$C$34</f>
        <v>0.625</v>
      </c>
      <c r="O6">
        <f>AVERAGE(K6,K17)/K28</f>
        <v>276195</v>
      </c>
      <c r="P6">
        <f>AVERAGE(J6,J17)/J28</f>
        <v>242322.5</v>
      </c>
      <c r="Q6">
        <f>AVERAGE(I6,I17)/I28</f>
        <v>248011</v>
      </c>
      <c r="R6">
        <f>AVERAGE(H6,H17)/H28</f>
        <v>243519.5</v>
      </c>
      <c r="S6">
        <f>AVERAGE(G6,G17)/G28</f>
        <v>255478</v>
      </c>
      <c r="T6">
        <f>AVERAGE(F6,F17)/F28</f>
        <v>252333.5</v>
      </c>
      <c r="U6">
        <v>274455</v>
      </c>
      <c r="V6">
        <f>AVERAGE(D6,D17)/D28</f>
        <v>254086</v>
      </c>
      <c r="W6">
        <f>AVERAGE(C6,C17)/C28</f>
        <v>272255</v>
      </c>
      <c r="X6">
        <f>AVERAGE(B6,B17)/B28</f>
        <v>298617.5</v>
      </c>
      <c r="AA6" s="2">
        <f t="shared" si="2"/>
        <v>0.625</v>
      </c>
      <c r="AB6">
        <f>AVERAGE(K6,K17)-K28</f>
        <v>276194</v>
      </c>
      <c r="AC6">
        <f>AVERAGE(J6,J17)-J28</f>
        <v>242321.5</v>
      </c>
      <c r="AD6">
        <f>AVERAGE(I6,I17)-I28</f>
        <v>248010</v>
      </c>
      <c r="AE6">
        <f>AVERAGE(H6,H17)-H28</f>
        <v>243518.5</v>
      </c>
      <c r="AF6">
        <f>AVERAGE(G6,G17)-G28</f>
        <v>255477</v>
      </c>
      <c r="AG6">
        <f>AVERAGE(F6,F17)-F28</f>
        <v>252332.5</v>
      </c>
      <c r="AH6">
        <f>AVERAGE(E6,E17)-E28</f>
        <v>252678</v>
      </c>
      <c r="AI6">
        <f>AVERAGE(D6,D17)-D28</f>
        <v>254085</v>
      </c>
      <c r="AJ6">
        <f>AVERAGE(C6,C17)-C28</f>
        <v>272254</v>
      </c>
      <c r="AK6">
        <f>AVERAGE(B6,B17)-B28</f>
        <v>298616.5</v>
      </c>
    </row>
    <row r="7" spans="1:37" x14ac:dyDescent="0.45">
      <c r="B7">
        <v>345368</v>
      </c>
      <c r="C7">
        <v>265862</v>
      </c>
      <c r="D7">
        <v>178157</v>
      </c>
      <c r="E7">
        <v>202543</v>
      </c>
      <c r="F7">
        <v>253278</v>
      </c>
      <c r="G7">
        <v>249106</v>
      </c>
      <c r="H7">
        <v>232602</v>
      </c>
      <c r="I7">
        <v>241645</v>
      </c>
      <c r="J7">
        <v>253526</v>
      </c>
      <c r="K7">
        <v>323931</v>
      </c>
      <c r="N7" s="2">
        <f>N8/$C$34</f>
        <v>1.25</v>
      </c>
      <c r="O7">
        <f>AVERAGE(K5,K16)/K27</f>
        <v>280782</v>
      </c>
      <c r="P7">
        <f>AVERAGE(J5,J16)/J27</f>
        <v>262594</v>
      </c>
      <c r="Q7">
        <v>274433</v>
      </c>
      <c r="R7">
        <f>AVERAGE(H5,H16)/H27</f>
        <v>260934.5</v>
      </c>
      <c r="S7">
        <f>AVERAGE(G5,G16)/G27</f>
        <v>255010.5</v>
      </c>
      <c r="T7">
        <f>AVERAGE(F5,F16)/F27</f>
        <v>265775</v>
      </c>
      <c r="U7">
        <f>AVERAGE(E5,E16)/E27</f>
        <v>258275</v>
      </c>
      <c r="V7">
        <f>AVERAGE(D5,D16)/D27</f>
        <v>253559</v>
      </c>
      <c r="W7">
        <f>AVERAGE(C5,C16)/C27</f>
        <v>273391</v>
      </c>
      <c r="X7">
        <f>AVERAGE(B5,B16)/B27</f>
        <v>298577.5</v>
      </c>
      <c r="AA7" s="2">
        <f t="shared" si="2"/>
        <v>1.25</v>
      </c>
      <c r="AB7">
        <f>AVERAGE(K5,K16)-K27</f>
        <v>280781</v>
      </c>
      <c r="AC7">
        <f>AVERAGE(J5,J16)-J27</f>
        <v>262593</v>
      </c>
      <c r="AD7">
        <f>AVERAGE(I5,I16)-I27</f>
        <v>247813.5</v>
      </c>
      <c r="AE7">
        <f>AVERAGE(H5,H16)-H27</f>
        <v>260933.5</v>
      </c>
      <c r="AF7">
        <f>AVERAGE(G5,G16)-G27</f>
        <v>255009.5</v>
      </c>
      <c r="AG7">
        <f>AVERAGE(F5,F16)-F27</f>
        <v>265774</v>
      </c>
      <c r="AH7">
        <f>AVERAGE(E5,E16)-E27</f>
        <v>258274</v>
      </c>
      <c r="AI7">
        <f>AVERAGE(D5,D16)-D27</f>
        <v>253558</v>
      </c>
      <c r="AJ7">
        <f>AVERAGE(C5,C16)-C27</f>
        <v>273390</v>
      </c>
      <c r="AK7">
        <f>AVERAGE(B5,B16)-B27</f>
        <v>298576.5</v>
      </c>
    </row>
    <row r="8" spans="1:37" x14ac:dyDescent="0.45">
      <c r="B8">
        <v>321872</v>
      </c>
      <c r="C8">
        <v>271362</v>
      </c>
      <c r="D8">
        <v>256059</v>
      </c>
      <c r="E8">
        <v>82857</v>
      </c>
      <c r="F8">
        <v>161997</v>
      </c>
      <c r="G8">
        <v>251841</v>
      </c>
      <c r="H8">
        <v>234332</v>
      </c>
      <c r="I8">
        <v>237055</v>
      </c>
      <c r="J8">
        <v>219289</v>
      </c>
      <c r="K8">
        <v>254415</v>
      </c>
      <c r="N8" s="2">
        <f>B34</f>
        <v>2.5</v>
      </c>
      <c r="O8">
        <f>AVERAGE(K4,K15)/K26</f>
        <v>286035.5</v>
      </c>
      <c r="P8">
        <f>AVERAGE(J4,J15)/J26</f>
        <v>287479.5</v>
      </c>
      <c r="Q8">
        <f>AVERAGE(I4,I15)/I26</f>
        <v>280397.5</v>
      </c>
      <c r="R8">
        <f>AVERAGE(H4,H15)/H26</f>
        <v>273317</v>
      </c>
      <c r="S8">
        <f>AVERAGE(G4,G15)/G26</f>
        <v>275543.5</v>
      </c>
      <c r="T8">
        <f>AVERAGE(F4,F15)/F26</f>
        <v>282380.5</v>
      </c>
      <c r="U8">
        <f>AVERAGE(E4,E15)/E26</f>
        <v>289644.5</v>
      </c>
      <c r="V8">
        <f>AVERAGE(D4,D15)/D26</f>
        <v>281936</v>
      </c>
      <c r="W8">
        <f>AVERAGE(C4,C15)/C26</f>
        <v>306286</v>
      </c>
      <c r="X8">
        <f>AVERAGE(B4,B15)/B26</f>
        <v>307754.5</v>
      </c>
      <c r="AA8" s="2">
        <f t="shared" si="2"/>
        <v>2.5</v>
      </c>
      <c r="AB8">
        <f>AVERAGE(K4,K15)-K26</f>
        <v>286034.5</v>
      </c>
      <c r="AC8">
        <f>AVERAGE(J4,J15)-J26</f>
        <v>287478.5</v>
      </c>
      <c r="AD8">
        <f>AVERAGE(I4,I15)-I26</f>
        <v>280396.5</v>
      </c>
      <c r="AE8">
        <f>AVERAGE(H4,H15)-H26</f>
        <v>273316</v>
      </c>
      <c r="AF8">
        <f>AVERAGE(G4,G15)-G26</f>
        <v>275542.5</v>
      </c>
      <c r="AG8">
        <f>AVERAGE(F4,F15)-F26</f>
        <v>282379.5</v>
      </c>
      <c r="AH8">
        <f>AVERAGE(E4,E15)-E26</f>
        <v>289643.5</v>
      </c>
      <c r="AI8">
        <f>AVERAGE(D4,D15)-D26</f>
        <v>281935</v>
      </c>
      <c r="AJ8">
        <f>AVERAGE(C4,C15)-C26</f>
        <v>306285</v>
      </c>
      <c r="AK8">
        <f>AVERAGE(B4,B15)-B26</f>
        <v>307753.5</v>
      </c>
    </row>
    <row r="9" spans="1:37" x14ac:dyDescent="0.45">
      <c r="B9">
        <v>310240</v>
      </c>
      <c r="C9">
        <v>229110</v>
      </c>
      <c r="D9">
        <v>256321</v>
      </c>
      <c r="E9">
        <v>240831</v>
      </c>
      <c r="F9">
        <v>201773</v>
      </c>
      <c r="G9">
        <v>209015</v>
      </c>
      <c r="H9">
        <v>227464</v>
      </c>
      <c r="I9">
        <v>231381</v>
      </c>
      <c r="J9">
        <v>219054</v>
      </c>
      <c r="K9">
        <v>292672</v>
      </c>
      <c r="N9" t="s">
        <v>2</v>
      </c>
      <c r="AA9" t="s">
        <v>2</v>
      </c>
    </row>
    <row r="10" spans="1:37" x14ac:dyDescent="0.45">
      <c r="A10" t="s">
        <v>4</v>
      </c>
      <c r="N10" t="s">
        <v>10</v>
      </c>
      <c r="O10" s="2">
        <f t="shared" ref="O10:X10" si="3">O2</f>
        <v>0</v>
      </c>
      <c r="P10" s="2">
        <f t="shared" si="3"/>
        <v>1.5241579027587256E-3</v>
      </c>
      <c r="Q10" s="2">
        <f t="shared" si="3"/>
        <v>4.5724737082761769E-3</v>
      </c>
      <c r="R10" s="2">
        <f t="shared" si="3"/>
        <v>1.3717421124828532E-2</v>
      </c>
      <c r="S10" s="2">
        <f t="shared" si="3"/>
        <v>4.1152263374485597E-2</v>
      </c>
      <c r="T10" s="2">
        <f t="shared" si="3"/>
        <v>0.1234567901234568</v>
      </c>
      <c r="U10" s="2">
        <f t="shared" si="3"/>
        <v>0.37037037037037041</v>
      </c>
      <c r="V10" s="2">
        <f t="shared" si="3"/>
        <v>1.1111111111111112</v>
      </c>
      <c r="W10" s="2">
        <f t="shared" si="3"/>
        <v>3.3333333333333335</v>
      </c>
      <c r="X10" s="2">
        <f t="shared" si="3"/>
        <v>10</v>
      </c>
      <c r="AA10" t="s">
        <v>10</v>
      </c>
      <c r="AB10" s="2">
        <f t="shared" ref="AB10:AK10" si="4">AB2</f>
        <v>0</v>
      </c>
      <c r="AC10" s="2">
        <f t="shared" si="4"/>
        <v>1.5241579027587256E-3</v>
      </c>
      <c r="AD10" s="2">
        <f t="shared" si="4"/>
        <v>4.5724737082761769E-3</v>
      </c>
      <c r="AE10" s="2">
        <f t="shared" si="4"/>
        <v>1.3717421124828532E-2</v>
      </c>
      <c r="AF10" s="2">
        <f t="shared" si="4"/>
        <v>4.1152263374485597E-2</v>
      </c>
      <c r="AG10" s="2">
        <f t="shared" si="4"/>
        <v>0.1234567901234568</v>
      </c>
      <c r="AH10" s="2">
        <f t="shared" si="4"/>
        <v>0.37037037037037041</v>
      </c>
      <c r="AI10" s="2">
        <f t="shared" si="4"/>
        <v>1.1111111111111112</v>
      </c>
      <c r="AJ10" s="2">
        <f t="shared" si="4"/>
        <v>3.3333333333333335</v>
      </c>
      <c r="AK10" s="2">
        <f t="shared" si="4"/>
        <v>10</v>
      </c>
    </row>
    <row r="11" spans="1:37" x14ac:dyDescent="0.45">
      <c r="N11" s="2">
        <f t="shared" ref="N11:N16" si="5">N3</f>
        <v>0</v>
      </c>
      <c r="O11">
        <f>O3-$O$3</f>
        <v>0</v>
      </c>
      <c r="P11">
        <v>11111</v>
      </c>
      <c r="Q11">
        <v>22234</v>
      </c>
      <c r="R11">
        <v>24000</v>
      </c>
      <c r="S11">
        <v>25000</v>
      </c>
      <c r="T11">
        <v>26000</v>
      </c>
      <c r="U11">
        <v>2700</v>
      </c>
      <c r="V11">
        <f t="shared" ref="P11:X11" si="6">V3-$O$3</f>
        <v>7000</v>
      </c>
      <c r="W11">
        <f t="shared" si="6"/>
        <v>-32238</v>
      </c>
      <c r="X11">
        <f t="shared" si="6"/>
        <v>7434.5</v>
      </c>
      <c r="AA11" s="2">
        <f t="shared" ref="AA11:AA16" si="7">AA3</f>
        <v>0</v>
      </c>
      <c r="AB11">
        <f>AB3/$AB$3</f>
        <v>1</v>
      </c>
      <c r="AC11">
        <f t="shared" ref="AC11:AK11" si="8">AC3/$AB$3</f>
        <v>0.8564322701250997</v>
      </c>
      <c r="AD11">
        <f t="shared" si="8"/>
        <v>0.87640887541405355</v>
      </c>
      <c r="AE11">
        <f t="shared" si="8"/>
        <v>0.8525076433654859</v>
      </c>
      <c r="AF11">
        <f t="shared" si="8"/>
        <v>0.82521016977563666</v>
      </c>
      <c r="AG11">
        <f t="shared" si="8"/>
        <v>0.79594127271600934</v>
      </c>
      <c r="AH11">
        <f t="shared" si="8"/>
        <v>0.81968581121707162</v>
      </c>
      <c r="AI11">
        <f t="shared" si="8"/>
        <v>0.92595136669569744</v>
      </c>
      <c r="AJ11">
        <f t="shared" si="8"/>
        <v>0.88252356780275565</v>
      </c>
      <c r="AK11">
        <f t="shared" si="8"/>
        <v>1.027091585556499</v>
      </c>
    </row>
    <row r="12" spans="1:37" x14ac:dyDescent="0.45">
      <c r="A12">
        <v>1.3</v>
      </c>
      <c r="B12" t="s">
        <v>0</v>
      </c>
      <c r="C12" t="s">
        <v>1</v>
      </c>
      <c r="D12" t="s">
        <v>5</v>
      </c>
      <c r="E12" t="s">
        <v>6</v>
      </c>
      <c r="F12" t="b">
        <v>0</v>
      </c>
      <c r="G12">
        <v>1</v>
      </c>
      <c r="N12" s="2">
        <f t="shared" si="5"/>
        <v>0.15625</v>
      </c>
      <c r="O12">
        <f t="shared" ref="O12:X12" si="9">O4-$O$3</f>
        <v>-24336.5</v>
      </c>
      <c r="P12">
        <f t="shared" si="9"/>
        <v>-41054.5</v>
      </c>
      <c r="Q12">
        <f t="shared" si="9"/>
        <v>-35108</v>
      </c>
      <c r="R12">
        <f t="shared" si="9"/>
        <v>-37874</v>
      </c>
      <c r="S12">
        <f t="shared" si="9"/>
        <v>-21840.5</v>
      </c>
      <c r="T12">
        <f t="shared" si="9"/>
        <v>-75413</v>
      </c>
      <c r="U12">
        <f t="shared" si="9"/>
        <v>-202796</v>
      </c>
      <c r="V12">
        <f t="shared" si="9"/>
        <v>-35055.5</v>
      </c>
      <c r="W12">
        <f t="shared" si="9"/>
        <v>-7828</v>
      </c>
      <c r="X12">
        <f t="shared" si="9"/>
        <v>14241</v>
      </c>
      <c r="AA12" s="2">
        <f t="shared" si="7"/>
        <v>0.15625</v>
      </c>
      <c r="AB12">
        <f t="shared" ref="AB12:AK12" si="10">AB4/$AB$3</f>
        <v>0.91131691816588378</v>
      </c>
      <c r="AC12">
        <f t="shared" si="10"/>
        <v>0.85039592451015045</v>
      </c>
      <c r="AD12">
        <f t="shared" si="10"/>
        <v>0.87206518451576231</v>
      </c>
      <c r="AE12">
        <f t="shared" si="10"/>
        <v>0.86198578097157286</v>
      </c>
      <c r="AF12">
        <f t="shared" si="10"/>
        <v>0.92041243199317835</v>
      </c>
      <c r="AG12">
        <f t="shared" si="10"/>
        <v>0.72519231399929307</v>
      </c>
      <c r="AH12">
        <f t="shared" si="10"/>
        <v>0.26100407767627115</v>
      </c>
      <c r="AI12">
        <f t="shared" si="10"/>
        <v>0.87225649640515845</v>
      </c>
      <c r="AJ12">
        <f t="shared" si="10"/>
        <v>0.97147448628202648</v>
      </c>
      <c r="AK12">
        <f t="shared" si="10"/>
        <v>1.0518947165122203</v>
      </c>
    </row>
    <row r="13" spans="1:37" x14ac:dyDescent="0.45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N13" s="2">
        <f t="shared" si="5"/>
        <v>0.3125</v>
      </c>
      <c r="O13">
        <f t="shared" ref="O13:X13" si="11">O5-$O$3</f>
        <v>16421</v>
      </c>
      <c r="P13">
        <f t="shared" si="11"/>
        <v>-27282</v>
      </c>
      <c r="Q13">
        <f t="shared" si="11"/>
        <v>-35640.5</v>
      </c>
      <c r="R13">
        <f t="shared" si="11"/>
        <v>-40599.5</v>
      </c>
      <c r="S13">
        <f t="shared" si="11"/>
        <v>-28730.5</v>
      </c>
      <c r="T13">
        <f t="shared" si="11"/>
        <v>-24731.5</v>
      </c>
      <c r="U13">
        <f t="shared" si="11"/>
        <v>-86513</v>
      </c>
      <c r="V13">
        <f t="shared" si="11"/>
        <v>-87138</v>
      </c>
      <c r="W13">
        <f t="shared" si="11"/>
        <v>-18538</v>
      </c>
      <c r="X13">
        <f t="shared" si="11"/>
        <v>26415</v>
      </c>
      <c r="AA13" s="2">
        <f t="shared" si="7"/>
        <v>0.3125</v>
      </c>
      <c r="AB13">
        <f t="shared" ref="AB13:AK13" si="12">AB5/$AB$3</f>
        <v>1.0598387149671491</v>
      </c>
      <c r="AC13">
        <f t="shared" si="12"/>
        <v>0.9005834101617588</v>
      </c>
      <c r="AD13">
        <f t="shared" si="12"/>
        <v>0.87012473535188628</v>
      </c>
      <c r="AE13">
        <f t="shared" si="12"/>
        <v>0.85205396088491769</v>
      </c>
      <c r="AF13">
        <f t="shared" si="12"/>
        <v>0.8953050240324173</v>
      </c>
      <c r="AG13">
        <f t="shared" si="12"/>
        <v>0.90987752395042654</v>
      </c>
      <c r="AH13">
        <f t="shared" si="12"/>
        <v>0.68474351452694948</v>
      </c>
      <c r="AI13">
        <f t="shared" si="12"/>
        <v>0.68246599203413738</v>
      </c>
      <c r="AJ13">
        <f t="shared" si="12"/>
        <v>0.93244686084519768</v>
      </c>
      <c r="AK13">
        <f t="shared" si="12"/>
        <v>1.0962572106362123</v>
      </c>
    </row>
    <row r="14" spans="1:37" x14ac:dyDescent="0.45">
      <c r="N14" s="2">
        <f t="shared" si="5"/>
        <v>0.625</v>
      </c>
      <c r="O14">
        <f t="shared" ref="O14:X14" si="13">O6-$O$3</f>
        <v>1773</v>
      </c>
      <c r="P14">
        <f t="shared" si="13"/>
        <v>-32099.5</v>
      </c>
      <c r="Q14">
        <f t="shared" si="13"/>
        <v>-26411</v>
      </c>
      <c r="R14">
        <f t="shared" si="13"/>
        <v>-30902.5</v>
      </c>
      <c r="S14">
        <f t="shared" si="13"/>
        <v>-18944</v>
      </c>
      <c r="T14">
        <f t="shared" si="13"/>
        <v>-22088.5</v>
      </c>
      <c r="U14">
        <v>15</v>
      </c>
      <c r="V14">
        <f t="shared" si="13"/>
        <v>-20336</v>
      </c>
      <c r="W14">
        <f t="shared" si="13"/>
        <v>-2167</v>
      </c>
      <c r="X14">
        <f t="shared" si="13"/>
        <v>24195.5</v>
      </c>
      <c r="AA14" s="2">
        <f t="shared" si="7"/>
        <v>0.625</v>
      </c>
      <c r="AB14">
        <f t="shared" ref="AB14:AK14" si="14">AB6/$AB$3</f>
        <v>1.0064608758076095</v>
      </c>
      <c r="AC14">
        <f t="shared" si="14"/>
        <v>0.88302826678716284</v>
      </c>
      <c r="AD14">
        <f t="shared" si="14"/>
        <v>0.90375736550774177</v>
      </c>
      <c r="AE14">
        <f t="shared" si="14"/>
        <v>0.88739017786539665</v>
      </c>
      <c r="AF14">
        <f t="shared" si="14"/>
        <v>0.93096738223386699</v>
      </c>
      <c r="AG14">
        <f t="shared" si="14"/>
        <v>0.91950871106803056</v>
      </c>
      <c r="AH14">
        <f t="shared" si="14"/>
        <v>0.9207677255020571</v>
      </c>
      <c r="AI14">
        <f t="shared" si="14"/>
        <v>0.9258948841378758</v>
      </c>
      <c r="AJ14">
        <f t="shared" si="14"/>
        <v>0.9921033740129217</v>
      </c>
      <c r="AK14">
        <f t="shared" si="14"/>
        <v>1.0881692727597378</v>
      </c>
    </row>
    <row r="15" spans="1:37" x14ac:dyDescent="0.45">
      <c r="B15">
        <v>266454</v>
      </c>
      <c r="C15">
        <v>263038</v>
      </c>
      <c r="D15">
        <v>255732</v>
      </c>
      <c r="E15">
        <v>254927</v>
      </c>
      <c r="F15">
        <v>244594</v>
      </c>
      <c r="G15">
        <v>240152</v>
      </c>
      <c r="H15">
        <v>233794</v>
      </c>
      <c r="I15">
        <v>239492</v>
      </c>
      <c r="J15">
        <v>241912</v>
      </c>
      <c r="K15">
        <v>246501</v>
      </c>
      <c r="N15" s="2">
        <f t="shared" si="5"/>
        <v>1.25</v>
      </c>
      <c r="O15">
        <f t="shared" ref="O15:X15" si="15">O7-$O$3</f>
        <v>6360</v>
      </c>
      <c r="P15">
        <f t="shared" si="15"/>
        <v>-11828</v>
      </c>
      <c r="Q15">
        <v>18</v>
      </c>
      <c r="R15">
        <f t="shared" si="15"/>
        <v>-13487.5</v>
      </c>
      <c r="S15">
        <f t="shared" si="15"/>
        <v>-19411.5</v>
      </c>
      <c r="T15">
        <f t="shared" si="15"/>
        <v>-8647</v>
      </c>
      <c r="U15">
        <f t="shared" si="15"/>
        <v>-16147</v>
      </c>
      <c r="V15">
        <f t="shared" si="15"/>
        <v>-20863</v>
      </c>
      <c r="W15">
        <f t="shared" si="15"/>
        <v>-1031</v>
      </c>
      <c r="X15">
        <f t="shared" si="15"/>
        <v>24155.5</v>
      </c>
      <c r="AA15" s="2">
        <f t="shared" si="7"/>
        <v>1.25</v>
      </c>
      <c r="AB15">
        <f t="shared" ref="AB15:AK15" si="16">AB7/$AB$3</f>
        <v>1.0231760688868563</v>
      </c>
      <c r="AC15">
        <f t="shared" si="16"/>
        <v>0.95689834232802884</v>
      </c>
      <c r="AD15">
        <f t="shared" si="16"/>
        <v>0.90304131243600161</v>
      </c>
      <c r="AE15">
        <f t="shared" si="16"/>
        <v>0.95085106460511404</v>
      </c>
      <c r="AF15">
        <f t="shared" si="16"/>
        <v>0.92926379540924342</v>
      </c>
      <c r="AG15">
        <f t="shared" si="16"/>
        <v>0.96849002080744551</v>
      </c>
      <c r="AH15">
        <f t="shared" si="16"/>
        <v>0.94115975089369985</v>
      </c>
      <c r="AI15">
        <f t="shared" si="16"/>
        <v>0.92397447717193659</v>
      </c>
      <c r="AJ15">
        <f t="shared" si="16"/>
        <v>0.9962429988958571</v>
      </c>
      <c r="AK15">
        <f t="shared" si="16"/>
        <v>1.0880235113201977</v>
      </c>
    </row>
    <row r="16" spans="1:37" x14ac:dyDescent="0.45">
      <c r="B16">
        <v>254742</v>
      </c>
      <c r="C16">
        <v>252783</v>
      </c>
      <c r="D16">
        <v>248768</v>
      </c>
      <c r="E16">
        <v>253994</v>
      </c>
      <c r="F16">
        <v>250443</v>
      </c>
      <c r="G16">
        <v>245701</v>
      </c>
      <c r="H16">
        <v>253063</v>
      </c>
      <c r="I16">
        <v>245208</v>
      </c>
      <c r="J16">
        <v>249046</v>
      </c>
      <c r="K16">
        <v>254559</v>
      </c>
      <c r="N16" s="2">
        <f t="shared" si="5"/>
        <v>2.5</v>
      </c>
      <c r="O16">
        <f t="shared" ref="O16:X16" si="17">O8-$O$3</f>
        <v>11613.5</v>
      </c>
      <c r="P16">
        <f t="shared" si="17"/>
        <v>13057.5</v>
      </c>
      <c r="Q16">
        <f t="shared" si="17"/>
        <v>5975.5</v>
      </c>
      <c r="R16">
        <f t="shared" si="17"/>
        <v>-1105</v>
      </c>
      <c r="S16">
        <f t="shared" si="17"/>
        <v>1121.5</v>
      </c>
      <c r="T16">
        <f t="shared" si="17"/>
        <v>7958.5</v>
      </c>
      <c r="U16">
        <f t="shared" si="17"/>
        <v>15222.5</v>
      </c>
      <c r="V16">
        <f t="shared" si="17"/>
        <v>7514</v>
      </c>
      <c r="W16">
        <f t="shared" si="17"/>
        <v>31864</v>
      </c>
      <c r="X16">
        <f t="shared" si="17"/>
        <v>33332.5</v>
      </c>
      <c r="AA16" s="2">
        <f t="shared" si="7"/>
        <v>2.5</v>
      </c>
      <c r="AB16">
        <f t="shared" ref="AB16:AK16" si="18">AB8/$AB$3</f>
        <v>1.0423200119524381</v>
      </c>
      <c r="AC16">
        <f t="shared" si="18"/>
        <v>1.0475819999198313</v>
      </c>
      <c r="AD16">
        <f t="shared" si="18"/>
        <v>1.0217749370492784</v>
      </c>
      <c r="AE16">
        <f t="shared" si="18"/>
        <v>0.99597334023270812</v>
      </c>
      <c r="AF16">
        <f t="shared" si="18"/>
        <v>1.004086786361102</v>
      </c>
      <c r="AG16">
        <f t="shared" si="18"/>
        <v>1.0290010604144726</v>
      </c>
      <c r="AH16">
        <f t="shared" si="18"/>
        <v>1.0554713378349325</v>
      </c>
      <c r="AI16">
        <f t="shared" si="18"/>
        <v>1.0273812864175846</v>
      </c>
      <c r="AJ16">
        <f t="shared" si="18"/>
        <v>1.1161135627375456</v>
      </c>
      <c r="AK16">
        <f t="shared" si="18"/>
        <v>1.1214648295866569</v>
      </c>
    </row>
    <row r="17" spans="1:37" x14ac:dyDescent="0.45">
      <c r="B17">
        <v>243529</v>
      </c>
      <c r="C17">
        <v>248873</v>
      </c>
      <c r="D17">
        <v>244731</v>
      </c>
      <c r="E17">
        <v>240148</v>
      </c>
      <c r="F17">
        <v>233346</v>
      </c>
      <c r="G17">
        <v>248285</v>
      </c>
      <c r="H17">
        <v>246691</v>
      </c>
      <c r="I17">
        <v>243144</v>
      </c>
      <c r="J17">
        <v>236057</v>
      </c>
      <c r="K17">
        <v>245258</v>
      </c>
      <c r="N17" t="s">
        <v>21</v>
      </c>
      <c r="AA17" t="s">
        <v>21</v>
      </c>
    </row>
    <row r="18" spans="1:37" x14ac:dyDescent="0.45">
      <c r="B18">
        <v>256306</v>
      </c>
      <c r="C18">
        <v>245906</v>
      </c>
      <c r="D18">
        <v>196411</v>
      </c>
      <c r="E18">
        <v>173275</v>
      </c>
      <c r="F18">
        <v>246103</v>
      </c>
      <c r="G18">
        <v>242277</v>
      </c>
      <c r="H18">
        <v>235043</v>
      </c>
      <c r="I18">
        <v>235918</v>
      </c>
      <c r="J18">
        <v>240754</v>
      </c>
      <c r="K18">
        <v>257755</v>
      </c>
      <c r="N18" t="s">
        <v>10</v>
      </c>
      <c r="O18">
        <v>0</v>
      </c>
      <c r="P18" s="2">
        <f t="shared" ref="P18:X18" si="19">P10</f>
        <v>1.5241579027587256E-3</v>
      </c>
      <c r="Q18" s="2">
        <f t="shared" si="19"/>
        <v>4.5724737082761769E-3</v>
      </c>
      <c r="R18" s="2">
        <f t="shared" si="19"/>
        <v>1.3717421124828532E-2</v>
      </c>
      <c r="S18" s="2">
        <f t="shared" si="19"/>
        <v>4.1152263374485597E-2</v>
      </c>
      <c r="T18" s="2">
        <f t="shared" si="19"/>
        <v>0.1234567901234568</v>
      </c>
      <c r="U18" s="2">
        <f t="shared" si="19"/>
        <v>0.37037037037037041</v>
      </c>
      <c r="V18" s="2">
        <f t="shared" si="19"/>
        <v>1.1111111111111112</v>
      </c>
      <c r="W18" s="2">
        <f t="shared" si="19"/>
        <v>3.3333333333333335</v>
      </c>
      <c r="X18" s="2">
        <f t="shared" si="19"/>
        <v>10</v>
      </c>
      <c r="AA18" t="s">
        <v>10</v>
      </c>
      <c r="AB18">
        <v>0</v>
      </c>
      <c r="AC18" s="2">
        <f t="shared" ref="AC18:AK18" si="20">AC10</f>
        <v>1.5241579027587256E-3</v>
      </c>
      <c r="AD18" s="2">
        <f t="shared" si="20"/>
        <v>4.5724737082761769E-3</v>
      </c>
      <c r="AE18" s="2">
        <f t="shared" si="20"/>
        <v>1.3717421124828532E-2</v>
      </c>
      <c r="AF18" s="2">
        <f t="shared" si="20"/>
        <v>4.1152263374485597E-2</v>
      </c>
      <c r="AG18" s="2">
        <f t="shared" si="20"/>
        <v>0.1234567901234568</v>
      </c>
      <c r="AH18" s="2">
        <f t="shared" si="20"/>
        <v>0.37037037037037041</v>
      </c>
      <c r="AI18" s="2">
        <f t="shared" si="20"/>
        <v>1.1111111111111112</v>
      </c>
      <c r="AJ18" s="2">
        <f t="shared" si="20"/>
        <v>3.3333333333333335</v>
      </c>
      <c r="AK18" s="2">
        <f t="shared" si="20"/>
        <v>10</v>
      </c>
    </row>
    <row r="19" spans="1:37" x14ac:dyDescent="0.45">
      <c r="B19">
        <v>255454</v>
      </c>
      <c r="C19">
        <v>261826</v>
      </c>
      <c r="D19">
        <v>222674</v>
      </c>
      <c r="E19">
        <v>60395</v>
      </c>
      <c r="F19">
        <v>236021</v>
      </c>
      <c r="G19">
        <v>253322</v>
      </c>
      <c r="H19">
        <v>238764</v>
      </c>
      <c r="I19">
        <v>241573</v>
      </c>
      <c r="J19">
        <v>247446</v>
      </c>
      <c r="K19">
        <v>245756</v>
      </c>
      <c r="N19" s="2">
        <f t="shared" ref="N19:X24" si="21">N11</f>
        <v>0</v>
      </c>
      <c r="O19">
        <f>O11</f>
        <v>0</v>
      </c>
      <c r="P19">
        <f t="shared" ref="P19:X19" si="22">P11</f>
        <v>11111</v>
      </c>
      <c r="Q19">
        <f t="shared" si="22"/>
        <v>22234</v>
      </c>
      <c r="R19">
        <f t="shared" si="22"/>
        <v>24000</v>
      </c>
      <c r="S19">
        <f t="shared" si="22"/>
        <v>25000</v>
      </c>
      <c r="T19">
        <f t="shared" si="22"/>
        <v>26000</v>
      </c>
      <c r="U19">
        <f t="shared" si="22"/>
        <v>2700</v>
      </c>
      <c r="V19">
        <f t="shared" si="22"/>
        <v>7000</v>
      </c>
      <c r="W19">
        <f t="shared" si="22"/>
        <v>-32238</v>
      </c>
      <c r="X19">
        <f t="shared" si="22"/>
        <v>7434.5</v>
      </c>
      <c r="AA19">
        <v>0</v>
      </c>
      <c r="AB19">
        <f>AB11</f>
        <v>1</v>
      </c>
      <c r="AC19">
        <f t="shared" ref="AC19:AK19" si="23">AC11</f>
        <v>0.8564322701250997</v>
      </c>
      <c r="AD19">
        <f t="shared" si="23"/>
        <v>0.87640887541405355</v>
      </c>
      <c r="AE19">
        <f t="shared" si="23"/>
        <v>0.8525076433654859</v>
      </c>
      <c r="AF19">
        <f t="shared" si="23"/>
        <v>0.82521016977563666</v>
      </c>
      <c r="AG19">
        <f t="shared" si="23"/>
        <v>0.79594127271600934</v>
      </c>
      <c r="AH19">
        <f t="shared" si="23"/>
        <v>0.81968581121707162</v>
      </c>
      <c r="AI19">
        <f t="shared" si="23"/>
        <v>0.92595136669569744</v>
      </c>
      <c r="AJ19">
        <f t="shared" si="23"/>
        <v>0.88252356780275565</v>
      </c>
      <c r="AK19">
        <f t="shared" si="23"/>
        <v>1.027091585556499</v>
      </c>
    </row>
    <row r="20" spans="1:37" x14ac:dyDescent="0.45">
      <c r="B20">
        <v>253473</v>
      </c>
      <c r="C20">
        <v>255258</v>
      </c>
      <c r="D20">
        <v>251882</v>
      </c>
      <c r="E20">
        <v>209049</v>
      </c>
      <c r="F20">
        <v>235075</v>
      </c>
      <c r="G20">
        <v>243897</v>
      </c>
      <c r="H20">
        <v>240430</v>
      </c>
      <c r="I20">
        <v>249631</v>
      </c>
      <c r="J20">
        <v>250994</v>
      </c>
      <c r="K20">
        <v>256172</v>
      </c>
      <c r="N20" s="2">
        <f t="shared" si="21"/>
        <v>0.15625</v>
      </c>
      <c r="O20">
        <f t="shared" si="21"/>
        <v>-24336.5</v>
      </c>
      <c r="P20">
        <f t="shared" si="21"/>
        <v>-41054.5</v>
      </c>
      <c r="Q20">
        <f t="shared" si="21"/>
        <v>-35108</v>
      </c>
      <c r="R20">
        <f t="shared" si="21"/>
        <v>-37874</v>
      </c>
      <c r="S20">
        <f t="shared" si="21"/>
        <v>-21840.5</v>
      </c>
      <c r="T20">
        <f t="shared" si="21"/>
        <v>-75413</v>
      </c>
      <c r="U20">
        <f t="shared" si="21"/>
        <v>-202796</v>
      </c>
      <c r="V20">
        <f t="shared" si="21"/>
        <v>-35055.5</v>
      </c>
      <c r="W20">
        <f t="shared" si="21"/>
        <v>-7828</v>
      </c>
      <c r="X20">
        <f t="shared" si="21"/>
        <v>14241</v>
      </c>
      <c r="AA20" s="2">
        <f>AA21/2</f>
        <v>0.15625</v>
      </c>
      <c r="AB20">
        <f t="shared" ref="AB20:AK20" si="24">AB12</f>
        <v>0.91131691816588378</v>
      </c>
      <c r="AC20">
        <f t="shared" si="24"/>
        <v>0.85039592451015045</v>
      </c>
      <c r="AD20">
        <f t="shared" si="24"/>
        <v>0.87206518451576231</v>
      </c>
      <c r="AE20">
        <f t="shared" si="24"/>
        <v>0.86198578097157286</v>
      </c>
      <c r="AF20">
        <f t="shared" si="24"/>
        <v>0.92041243199317835</v>
      </c>
      <c r="AG20">
        <f t="shared" si="24"/>
        <v>0.72519231399929307</v>
      </c>
      <c r="AH20">
        <f t="shared" si="24"/>
        <v>0.26100407767627115</v>
      </c>
      <c r="AI20">
        <f t="shared" si="24"/>
        <v>0.87225649640515845</v>
      </c>
      <c r="AJ20">
        <f t="shared" si="24"/>
        <v>0.97147448628202648</v>
      </c>
      <c r="AK20">
        <f t="shared" si="24"/>
        <v>1.0518947165122203</v>
      </c>
    </row>
    <row r="21" spans="1:37" x14ac:dyDescent="0.45">
      <c r="A21" t="s">
        <v>4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4</v>
      </c>
      <c r="L21" t="s">
        <v>4</v>
      </c>
      <c r="N21" s="2">
        <f t="shared" si="21"/>
        <v>0.3125</v>
      </c>
      <c r="O21">
        <f t="shared" si="21"/>
        <v>16421</v>
      </c>
      <c r="P21">
        <f t="shared" si="21"/>
        <v>-27282</v>
      </c>
      <c r="Q21">
        <f t="shared" si="21"/>
        <v>-35640.5</v>
      </c>
      <c r="R21">
        <f t="shared" si="21"/>
        <v>-40599.5</v>
      </c>
      <c r="S21">
        <f t="shared" si="21"/>
        <v>-28730.5</v>
      </c>
      <c r="T21">
        <f t="shared" si="21"/>
        <v>-24731.5</v>
      </c>
      <c r="U21">
        <f t="shared" si="21"/>
        <v>-86513</v>
      </c>
      <c r="V21">
        <f t="shared" si="21"/>
        <v>-87138</v>
      </c>
      <c r="W21">
        <f t="shared" si="21"/>
        <v>-18538</v>
      </c>
      <c r="X21">
        <f t="shared" si="21"/>
        <v>26415</v>
      </c>
      <c r="AA21" s="2">
        <f>AA22/2</f>
        <v>0.3125</v>
      </c>
      <c r="AB21">
        <f t="shared" ref="AB21:AK21" si="25">AB13</f>
        <v>1.0598387149671491</v>
      </c>
      <c r="AC21">
        <f t="shared" si="25"/>
        <v>0.9005834101617588</v>
      </c>
      <c r="AD21">
        <f t="shared" si="25"/>
        <v>0.87012473535188628</v>
      </c>
      <c r="AE21">
        <f t="shared" si="25"/>
        <v>0.85205396088491769</v>
      </c>
      <c r="AF21">
        <f t="shared" si="25"/>
        <v>0.8953050240324173</v>
      </c>
      <c r="AG21">
        <f t="shared" si="25"/>
        <v>0.90987752395042654</v>
      </c>
      <c r="AH21">
        <f t="shared" si="25"/>
        <v>0.68474351452694948</v>
      </c>
      <c r="AI21">
        <f t="shared" si="25"/>
        <v>0.68246599203413738</v>
      </c>
      <c r="AJ21">
        <f t="shared" si="25"/>
        <v>0.93244686084519768</v>
      </c>
      <c r="AK21">
        <f t="shared" si="25"/>
        <v>1.0962572106362123</v>
      </c>
    </row>
    <row r="22" spans="1:37" x14ac:dyDescent="0.45">
      <c r="N22" s="2">
        <f t="shared" si="21"/>
        <v>0.625</v>
      </c>
      <c r="O22">
        <f t="shared" si="21"/>
        <v>1773</v>
      </c>
      <c r="P22">
        <f t="shared" si="21"/>
        <v>-32099.5</v>
      </c>
      <c r="Q22">
        <f t="shared" si="21"/>
        <v>-26411</v>
      </c>
      <c r="R22">
        <f t="shared" si="21"/>
        <v>-30902.5</v>
      </c>
      <c r="S22">
        <f t="shared" si="21"/>
        <v>-18944</v>
      </c>
      <c r="T22">
        <f t="shared" si="21"/>
        <v>-22088.5</v>
      </c>
      <c r="U22">
        <f t="shared" si="21"/>
        <v>15</v>
      </c>
      <c r="V22">
        <f t="shared" si="21"/>
        <v>-20336</v>
      </c>
      <c r="W22">
        <f t="shared" si="21"/>
        <v>-2167</v>
      </c>
      <c r="X22">
        <f t="shared" si="21"/>
        <v>24195.5</v>
      </c>
      <c r="AA22" s="2">
        <f>AA23/2</f>
        <v>0.625</v>
      </c>
      <c r="AB22">
        <f t="shared" ref="AB22:AK22" si="26">AB14</f>
        <v>1.0064608758076095</v>
      </c>
      <c r="AC22">
        <f t="shared" si="26"/>
        <v>0.88302826678716284</v>
      </c>
      <c r="AD22">
        <f t="shared" si="26"/>
        <v>0.90375736550774177</v>
      </c>
      <c r="AE22">
        <f t="shared" si="26"/>
        <v>0.88739017786539665</v>
      </c>
      <c r="AF22">
        <f t="shared" si="26"/>
        <v>0.93096738223386699</v>
      </c>
      <c r="AG22">
        <f t="shared" si="26"/>
        <v>0.91950871106803056</v>
      </c>
      <c r="AH22">
        <f t="shared" si="26"/>
        <v>0.9207677255020571</v>
      </c>
      <c r="AI22">
        <f t="shared" si="26"/>
        <v>0.9258948841378758</v>
      </c>
      <c r="AJ22">
        <f t="shared" si="26"/>
        <v>0.9921033740129217</v>
      </c>
      <c r="AK22">
        <f t="shared" si="26"/>
        <v>1.0881692727597378</v>
      </c>
    </row>
    <row r="23" spans="1:37" x14ac:dyDescent="0.45">
      <c r="A23" t="s">
        <v>8</v>
      </c>
      <c r="N23" s="2">
        <f t="shared" si="21"/>
        <v>1.25</v>
      </c>
      <c r="O23">
        <f t="shared" si="21"/>
        <v>6360</v>
      </c>
      <c r="P23">
        <f t="shared" si="21"/>
        <v>-11828</v>
      </c>
      <c r="Q23">
        <f t="shared" si="21"/>
        <v>18</v>
      </c>
      <c r="R23">
        <f t="shared" si="21"/>
        <v>-13487.5</v>
      </c>
      <c r="S23">
        <f t="shared" si="21"/>
        <v>-19411.5</v>
      </c>
      <c r="T23">
        <f t="shared" si="21"/>
        <v>-8647</v>
      </c>
      <c r="U23">
        <f t="shared" si="21"/>
        <v>-16147</v>
      </c>
      <c r="V23">
        <f t="shared" si="21"/>
        <v>-20863</v>
      </c>
      <c r="W23">
        <f t="shared" si="21"/>
        <v>-1031</v>
      </c>
      <c r="X23">
        <f t="shared" si="21"/>
        <v>24155.5</v>
      </c>
      <c r="AA23" s="2">
        <f>AA24/2</f>
        <v>1.25</v>
      </c>
      <c r="AB23">
        <f t="shared" ref="AB23:AK23" si="27">AB15</f>
        <v>1.0231760688868563</v>
      </c>
      <c r="AC23">
        <f t="shared" si="27"/>
        <v>0.95689834232802884</v>
      </c>
      <c r="AD23">
        <f t="shared" si="27"/>
        <v>0.90304131243600161</v>
      </c>
      <c r="AE23">
        <f t="shared" si="27"/>
        <v>0.95085106460511404</v>
      </c>
      <c r="AF23">
        <f t="shared" si="27"/>
        <v>0.92926379540924342</v>
      </c>
      <c r="AG23">
        <f t="shared" si="27"/>
        <v>0.96849002080744551</v>
      </c>
      <c r="AH23">
        <f t="shared" si="27"/>
        <v>0.94115975089369985</v>
      </c>
      <c r="AI23">
        <f t="shared" si="27"/>
        <v>0.92397447717193659</v>
      </c>
      <c r="AJ23">
        <f t="shared" si="27"/>
        <v>0.9962429988958571</v>
      </c>
      <c r="AK23">
        <f t="shared" si="27"/>
        <v>1.0880235113201977</v>
      </c>
    </row>
    <row r="24" spans="1:37" x14ac:dyDescent="0.45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N24" s="2">
        <f t="shared" si="21"/>
        <v>2.5</v>
      </c>
      <c r="O24">
        <f t="shared" si="21"/>
        <v>11613.5</v>
      </c>
      <c r="P24">
        <f t="shared" si="21"/>
        <v>13057.5</v>
      </c>
      <c r="Q24">
        <f t="shared" si="21"/>
        <v>5975.5</v>
      </c>
      <c r="R24">
        <f t="shared" si="21"/>
        <v>-1105</v>
      </c>
      <c r="S24">
        <f t="shared" si="21"/>
        <v>1121.5</v>
      </c>
      <c r="T24">
        <f t="shared" si="21"/>
        <v>7958.5</v>
      </c>
      <c r="U24">
        <f t="shared" si="21"/>
        <v>15222.5</v>
      </c>
      <c r="V24">
        <f t="shared" si="21"/>
        <v>7514</v>
      </c>
      <c r="W24">
        <f t="shared" si="21"/>
        <v>31864</v>
      </c>
      <c r="X24">
        <f t="shared" si="21"/>
        <v>33332.5</v>
      </c>
      <c r="AA24" s="2">
        <f>AA16</f>
        <v>2.5</v>
      </c>
      <c r="AB24">
        <f t="shared" ref="AB24:AK24" si="28">AB16</f>
        <v>1.0423200119524381</v>
      </c>
      <c r="AC24">
        <f t="shared" si="28"/>
        <v>1.0475819999198313</v>
      </c>
      <c r="AD24">
        <f t="shared" si="28"/>
        <v>1.0217749370492784</v>
      </c>
      <c r="AE24">
        <f t="shared" si="28"/>
        <v>0.99597334023270812</v>
      </c>
      <c r="AF24">
        <f t="shared" si="28"/>
        <v>1.004086786361102</v>
      </c>
      <c r="AG24">
        <f t="shared" si="28"/>
        <v>1.0290010604144726</v>
      </c>
      <c r="AH24">
        <f t="shared" si="28"/>
        <v>1.0554713378349325</v>
      </c>
      <c r="AI24">
        <f t="shared" si="28"/>
        <v>1.0273812864175846</v>
      </c>
      <c r="AJ24">
        <f t="shared" si="28"/>
        <v>1.1161135627375456</v>
      </c>
      <c r="AK24">
        <f t="shared" si="28"/>
        <v>1.1214648295866569</v>
      </c>
    </row>
    <row r="26" spans="1:37" x14ac:dyDescent="0.45"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N26" t="s">
        <v>3</v>
      </c>
      <c r="O26">
        <v>0</v>
      </c>
      <c r="P26" s="2">
        <f t="shared" ref="P26:X26" si="29">P18</f>
        <v>1.5241579027587256E-3</v>
      </c>
      <c r="Q26" s="2">
        <f t="shared" si="29"/>
        <v>4.5724737082761769E-3</v>
      </c>
      <c r="R26" s="2">
        <f t="shared" si="29"/>
        <v>1.3717421124828532E-2</v>
      </c>
      <c r="S26" s="2">
        <f t="shared" si="29"/>
        <v>4.1152263374485597E-2</v>
      </c>
      <c r="T26" s="2">
        <f t="shared" si="29"/>
        <v>0.1234567901234568</v>
      </c>
      <c r="U26" s="2">
        <f t="shared" si="29"/>
        <v>0.37037037037037041</v>
      </c>
      <c r="V26" s="2">
        <f t="shared" si="29"/>
        <v>1.1111111111111112</v>
      </c>
      <c r="W26" s="2">
        <f t="shared" si="29"/>
        <v>3.3333333333333335</v>
      </c>
      <c r="X26" s="2">
        <f t="shared" si="29"/>
        <v>10</v>
      </c>
      <c r="AA26" t="s">
        <v>3</v>
      </c>
      <c r="AB26" s="2">
        <f t="shared" ref="AB26:AB31" si="30">AA19</f>
        <v>0</v>
      </c>
      <c r="AC26" s="2">
        <f t="shared" ref="AC26:AK26" si="31">AC18</f>
        <v>1.5241579027587256E-3</v>
      </c>
      <c r="AD26" s="2">
        <f t="shared" si="31"/>
        <v>4.5724737082761769E-3</v>
      </c>
      <c r="AE26" s="2">
        <f t="shared" si="31"/>
        <v>1.3717421124828532E-2</v>
      </c>
      <c r="AF26" s="2">
        <f t="shared" si="31"/>
        <v>4.1152263374485597E-2</v>
      </c>
      <c r="AG26" s="2">
        <f t="shared" si="31"/>
        <v>0.1234567901234568</v>
      </c>
      <c r="AH26" s="2">
        <f t="shared" si="31"/>
        <v>0.37037037037037041</v>
      </c>
      <c r="AI26" s="2">
        <f t="shared" si="31"/>
        <v>1.1111111111111112</v>
      </c>
      <c r="AJ26" s="2">
        <f t="shared" si="31"/>
        <v>3.3333333333333335</v>
      </c>
      <c r="AK26" s="2">
        <f t="shared" si="31"/>
        <v>10</v>
      </c>
    </row>
    <row r="27" spans="1:37" x14ac:dyDescent="0.45"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O27" s="2">
        <f>N20</f>
        <v>0.15625</v>
      </c>
      <c r="P27" s="2">
        <f t="shared" ref="P27:X27" si="32">(P$19+$O20-(P$19*$O20))/P20</f>
        <v>-6586.1142140325665</v>
      </c>
      <c r="Q27" s="2">
        <f t="shared" si="32"/>
        <v>-15412.317377805628</v>
      </c>
      <c r="R27" s="2">
        <f t="shared" si="32"/>
        <v>-15421.54679991551</v>
      </c>
      <c r="S27" s="2">
        <f t="shared" si="32"/>
        <v>-27857.107827201758</v>
      </c>
      <c r="T27" s="2">
        <f t="shared" si="32"/>
        <v>-8390.4719809581911</v>
      </c>
      <c r="U27" s="2">
        <f t="shared" si="32"/>
        <v>-323.90635663425314</v>
      </c>
      <c r="V27" s="2">
        <f t="shared" si="32"/>
        <v>-4859.0995278914861</v>
      </c>
      <c r="W27" s="2">
        <f t="shared" si="32"/>
        <v>100232.0722406745</v>
      </c>
      <c r="X27" s="2">
        <f t="shared" si="32"/>
        <v>12703.658960044941</v>
      </c>
      <c r="AB27" s="2">
        <f t="shared" si="30"/>
        <v>0.15625</v>
      </c>
      <c r="AC27" s="2">
        <f t="shared" ref="AC27:AK27" si="33">(AC$19+$O20-(AC$19*$O20))/AC20</f>
        <v>-4107.5921522583585</v>
      </c>
      <c r="AD27" s="2">
        <f t="shared" si="33"/>
        <v>-3448.0209140330858</v>
      </c>
      <c r="AE27" s="2">
        <f t="shared" si="33"/>
        <v>-4163.1721877681812</v>
      </c>
      <c r="AF27" s="2">
        <f t="shared" si="33"/>
        <v>-4620.6975756244046</v>
      </c>
      <c r="AG27" s="2">
        <f t="shared" si="33"/>
        <v>-6846.8448705579676</v>
      </c>
      <c r="AH27" s="2">
        <f t="shared" si="33"/>
        <v>-16809.68591972076</v>
      </c>
      <c r="AI27" s="2">
        <f t="shared" si="33"/>
        <v>-2064.9414713064375</v>
      </c>
      <c r="AJ27" s="2">
        <f t="shared" si="33"/>
        <v>-2942.0048688450202</v>
      </c>
      <c r="AK27" s="2">
        <f t="shared" si="33"/>
        <v>627.76383711746359</v>
      </c>
    </row>
    <row r="28" spans="1:37" x14ac:dyDescent="0.45"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O28" s="2">
        <f>N21</f>
        <v>0.3125</v>
      </c>
      <c r="P28" s="2">
        <f t="shared" ref="P28:X28" si="34">(P$19+$O21-(P$19*$O21))/P21</f>
        <v>6686.6871563668356</v>
      </c>
      <c r="Q28" s="2">
        <f t="shared" si="34"/>
        <v>10243.006102607987</v>
      </c>
      <c r="R28" s="2">
        <f t="shared" si="34"/>
        <v>9706.1190162440416</v>
      </c>
      <c r="S28" s="2">
        <f t="shared" si="34"/>
        <v>14287.380275317171</v>
      </c>
      <c r="T28" s="2">
        <f t="shared" si="34"/>
        <v>17261.532013828517</v>
      </c>
      <c r="U28" s="2">
        <f t="shared" si="34"/>
        <v>512.26496595887318</v>
      </c>
      <c r="V28" s="2">
        <f t="shared" si="34"/>
        <v>1318.8686795657463</v>
      </c>
      <c r="W28" s="2">
        <f t="shared" si="34"/>
        <v>-28555.636044880786</v>
      </c>
      <c r="X28" s="2">
        <f t="shared" si="34"/>
        <v>-4620.786257808064</v>
      </c>
      <c r="AB28" s="2">
        <f t="shared" si="30"/>
        <v>0.3125</v>
      </c>
      <c r="AC28" s="2">
        <f t="shared" ref="AC28:AK28" si="35">(AC$19+$O21-(AC$19*$O21))/AC21</f>
        <v>2618.7270362022991</v>
      </c>
      <c r="AD28" s="2">
        <f t="shared" si="35"/>
        <v>2333.419776740564</v>
      </c>
      <c r="AE28" s="2">
        <f t="shared" si="35"/>
        <v>2843.5106309727712</v>
      </c>
      <c r="AF28" s="2">
        <f t="shared" si="35"/>
        <v>3206.7830909213039</v>
      </c>
      <c r="AG28" s="2">
        <f t="shared" si="35"/>
        <v>3683.6213817561443</v>
      </c>
      <c r="AH28" s="2">
        <f t="shared" si="35"/>
        <v>4325.3552855652761</v>
      </c>
      <c r="AI28" s="2">
        <f t="shared" si="35"/>
        <v>1783.0610947069417</v>
      </c>
      <c r="AJ28" s="2">
        <f t="shared" si="35"/>
        <v>2069.7833814673086</v>
      </c>
      <c r="AK28" s="2">
        <f t="shared" si="35"/>
        <v>-404.87198673031173</v>
      </c>
    </row>
    <row r="29" spans="1:37" x14ac:dyDescent="0.45"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O29" s="2">
        <f>N22</f>
        <v>0.625</v>
      </c>
      <c r="P29" s="2">
        <f t="shared" ref="P29:X29" si="36">(P$19+$O22-(P$19*$O22))/P22</f>
        <v>613.30921042383841</v>
      </c>
      <c r="Q29" s="2">
        <f t="shared" si="36"/>
        <v>1491.6843360720911</v>
      </c>
      <c r="R29" s="2">
        <f t="shared" si="36"/>
        <v>1376.141962624383</v>
      </c>
      <c r="S29" s="2">
        <f t="shared" si="36"/>
        <v>2338.3776921452704</v>
      </c>
      <c r="T29" s="2">
        <f t="shared" si="36"/>
        <v>2085.7109808271271</v>
      </c>
      <c r="U29" s="2">
        <f t="shared" si="36"/>
        <v>-318841.8</v>
      </c>
      <c r="V29" s="2">
        <f t="shared" si="36"/>
        <v>609.86560778914236</v>
      </c>
      <c r="W29" s="2">
        <f t="shared" si="36"/>
        <v>-26362.486848177203</v>
      </c>
      <c r="X29" s="2">
        <f t="shared" si="36"/>
        <v>-544.40540596391895</v>
      </c>
      <c r="AB29" s="2">
        <f t="shared" si="30"/>
        <v>0.625</v>
      </c>
      <c r="AC29" s="2">
        <f t="shared" ref="AC29:AK29" si="37">(AC$19+$O22-(AC$19*$O22))/AC22</f>
        <v>289.23424871503386</v>
      </c>
      <c r="AD29" s="2">
        <f t="shared" si="37"/>
        <v>243.432010806016</v>
      </c>
      <c r="AE29" s="2">
        <f t="shared" si="37"/>
        <v>295.64949274901085</v>
      </c>
      <c r="AF29" s="2">
        <f t="shared" si="37"/>
        <v>333.76849187989535</v>
      </c>
      <c r="AG29" s="2">
        <f t="shared" si="37"/>
        <v>394.33238683086802</v>
      </c>
      <c r="AH29" s="2">
        <f t="shared" si="37"/>
        <v>348.09728191611458</v>
      </c>
      <c r="AI29" s="2">
        <f t="shared" si="37"/>
        <v>142.79609973040527</v>
      </c>
      <c r="AJ29" s="2">
        <f t="shared" si="37"/>
        <v>210.83310805350882</v>
      </c>
      <c r="AK29" s="2">
        <f t="shared" si="37"/>
        <v>-43.197589550477083</v>
      </c>
    </row>
    <row r="30" spans="1:37" x14ac:dyDescent="0.45"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O30" s="2">
        <f>N23</f>
        <v>1.25</v>
      </c>
      <c r="P30" s="2">
        <f t="shared" ref="P30:X30" si="38">(P$19+$O23-(P$19*$O23))/P23</f>
        <v>5972.9868955021984</v>
      </c>
      <c r="Q30" s="2">
        <f t="shared" si="38"/>
        <v>-7854424.777777778</v>
      </c>
      <c r="R30" s="2">
        <f t="shared" si="38"/>
        <v>11314.894531974051</v>
      </c>
      <c r="S30" s="2">
        <f t="shared" si="38"/>
        <v>8189.4052494655234</v>
      </c>
      <c r="T30" s="2">
        <f t="shared" si="38"/>
        <v>19119.653058864347</v>
      </c>
      <c r="U30" s="2">
        <f t="shared" si="38"/>
        <v>1062.9181891373009</v>
      </c>
      <c r="V30" s="2">
        <f t="shared" si="38"/>
        <v>2133.2809279585872</v>
      </c>
      <c r="W30" s="2">
        <f t="shared" si="38"/>
        <v>-198843.64888457808</v>
      </c>
      <c r="X30" s="2">
        <f t="shared" si="38"/>
        <v>-1956.8887209952186</v>
      </c>
      <c r="AB30" s="2">
        <f t="shared" si="30"/>
        <v>1.25</v>
      </c>
      <c r="AC30" s="2">
        <f t="shared" ref="AC30:AK30" si="39">(AC$19+$O23-(AC$19*$O23))/AC23</f>
        <v>955.11419954073472</v>
      </c>
      <c r="AD30" s="2">
        <f t="shared" si="39"/>
        <v>871.40638020124038</v>
      </c>
      <c r="AE30" s="2">
        <f t="shared" si="39"/>
        <v>987.43528906790357</v>
      </c>
      <c r="AF30" s="2">
        <f t="shared" si="39"/>
        <v>1197.1719288889233</v>
      </c>
      <c r="AG30" s="2">
        <f t="shared" si="39"/>
        <v>1340.859914814843</v>
      </c>
      <c r="AH30" s="2">
        <f t="shared" si="39"/>
        <v>1219.3657085111158</v>
      </c>
      <c r="AI30" s="2">
        <f t="shared" si="39"/>
        <v>510.70161659265398</v>
      </c>
      <c r="AJ30" s="2">
        <f t="shared" si="39"/>
        <v>750.85359010936656</v>
      </c>
      <c r="AK30" s="2">
        <f t="shared" si="39"/>
        <v>-157.41883403415912</v>
      </c>
    </row>
    <row r="31" spans="1:37" x14ac:dyDescent="0.45"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O31" s="2">
        <f>N24</f>
        <v>2.5</v>
      </c>
      <c r="P31" s="2">
        <f t="shared" ref="P31:X31" si="40">(P$19+$O24-(P$19*$O24))/P24</f>
        <v>-9880.5187823090182</v>
      </c>
      <c r="Q31" s="2">
        <f t="shared" si="40"/>
        <v>-43206.545310015899</v>
      </c>
      <c r="R31" s="2">
        <f t="shared" si="40"/>
        <v>252206.68461538461</v>
      </c>
      <c r="S31" s="2">
        <f t="shared" si="40"/>
        <v>-258850.54525189477</v>
      </c>
      <c r="T31" s="2">
        <f t="shared" si="40"/>
        <v>-37935.966136834832</v>
      </c>
      <c r="U31" s="2">
        <f t="shared" si="40"/>
        <v>-2058.9348989981936</v>
      </c>
      <c r="V31" s="2">
        <f t="shared" si="40"/>
        <v>-10816.593891402716</v>
      </c>
      <c r="W31" s="2">
        <f t="shared" si="40"/>
        <v>11749.1648412001</v>
      </c>
      <c r="X31" s="2">
        <f t="shared" si="40"/>
        <v>-2589.7102752568812</v>
      </c>
      <c r="AB31" s="2">
        <f t="shared" si="30"/>
        <v>2.5</v>
      </c>
      <c r="AC31" s="2">
        <f t="shared" ref="AC31:AK31" si="41">(AC$19+$O24-(AC$19*$O24))/AC24</f>
        <v>1592.4102011106929</v>
      </c>
      <c r="AD31" s="2">
        <f t="shared" si="41"/>
        <v>1405.5951875290882</v>
      </c>
      <c r="AE31" s="2">
        <f t="shared" si="41"/>
        <v>1720.6835988379744</v>
      </c>
      <c r="AF31" s="2">
        <f t="shared" si="41"/>
        <v>2022.4814538592061</v>
      </c>
      <c r="AG31" s="2">
        <f t="shared" si="41"/>
        <v>2303.8187828790697</v>
      </c>
      <c r="AH31" s="2">
        <f t="shared" si="41"/>
        <v>1984.7990581525216</v>
      </c>
      <c r="AI31" s="2">
        <f t="shared" si="41"/>
        <v>837.9457224182878</v>
      </c>
      <c r="AJ31" s="2">
        <f t="shared" si="41"/>
        <v>1223.1686044043943</v>
      </c>
      <c r="AK31" s="2">
        <f t="shared" si="41"/>
        <v>-279.63519586292449</v>
      </c>
    </row>
    <row r="32" spans="1:37" x14ac:dyDescent="0.45">
      <c r="O32" s="2"/>
    </row>
    <row r="33" spans="1:38" x14ac:dyDescent="0.45">
      <c r="B33" t="s">
        <v>14</v>
      </c>
      <c r="C33" t="s">
        <v>15</v>
      </c>
      <c r="D33" t="s">
        <v>18</v>
      </c>
      <c r="N33" t="s">
        <v>12</v>
      </c>
      <c r="P33" s="2">
        <f t="shared" ref="P33:X33" si="42">LOG10(P26)</f>
        <v>-2.8169700377572995</v>
      </c>
      <c r="Q33" s="2">
        <f t="shared" si="42"/>
        <v>-2.3398487830376373</v>
      </c>
      <c r="R33" s="2">
        <f t="shared" si="42"/>
        <v>-1.8627275283179747</v>
      </c>
      <c r="S33" s="2">
        <f t="shared" si="42"/>
        <v>-1.3856062735983121</v>
      </c>
      <c r="T33" s="2">
        <f t="shared" si="42"/>
        <v>-0.90848501887864974</v>
      </c>
      <c r="U33" s="2">
        <f t="shared" si="42"/>
        <v>-0.43136376415898725</v>
      </c>
      <c r="V33" s="2">
        <f t="shared" si="42"/>
        <v>4.5757490560675143E-2</v>
      </c>
      <c r="W33" s="2">
        <f t="shared" si="42"/>
        <v>0.52287874528033762</v>
      </c>
      <c r="X33" s="2">
        <f t="shared" si="42"/>
        <v>1</v>
      </c>
      <c r="AA33" t="s">
        <v>12</v>
      </c>
      <c r="AC33">
        <v>0</v>
      </c>
      <c r="AD33" s="2">
        <f t="shared" ref="AD33:AL33" si="43">P33</f>
        <v>-2.8169700377572995</v>
      </c>
      <c r="AE33" s="2">
        <f t="shared" si="43"/>
        <v>-2.3398487830376373</v>
      </c>
      <c r="AF33" s="2">
        <f t="shared" si="43"/>
        <v>-1.8627275283179747</v>
      </c>
      <c r="AG33" s="2">
        <f t="shared" si="43"/>
        <v>-1.3856062735983121</v>
      </c>
      <c r="AH33" s="2">
        <f t="shared" si="43"/>
        <v>-0.90848501887864974</v>
      </c>
      <c r="AI33" s="2">
        <f t="shared" si="43"/>
        <v>-0.43136376415898725</v>
      </c>
      <c r="AJ33" s="2">
        <f t="shared" si="43"/>
        <v>4.5757490560675143E-2</v>
      </c>
      <c r="AK33" s="2">
        <f t="shared" si="43"/>
        <v>0.52287874528033762</v>
      </c>
      <c r="AL33" s="2">
        <f t="shared" si="43"/>
        <v>1</v>
      </c>
    </row>
    <row r="34" spans="1:38" x14ac:dyDescent="0.45">
      <c r="A34" t="s">
        <v>16</v>
      </c>
      <c r="B34">
        <v>2.5</v>
      </c>
      <c r="C34">
        <v>2</v>
      </c>
      <c r="D34" t="s">
        <v>19</v>
      </c>
      <c r="O34" t="str">
        <f>D35</f>
        <v>Test</v>
      </c>
      <c r="P34">
        <f t="shared" ref="P34:X34" si="44">P11</f>
        <v>11111</v>
      </c>
      <c r="Q34">
        <f t="shared" si="44"/>
        <v>22234</v>
      </c>
      <c r="R34">
        <f t="shared" si="44"/>
        <v>24000</v>
      </c>
      <c r="S34">
        <f t="shared" si="44"/>
        <v>25000</v>
      </c>
      <c r="T34">
        <f t="shared" si="44"/>
        <v>26000</v>
      </c>
      <c r="U34">
        <f t="shared" si="44"/>
        <v>2700</v>
      </c>
      <c r="V34">
        <f t="shared" si="44"/>
        <v>7000</v>
      </c>
      <c r="W34">
        <f t="shared" si="44"/>
        <v>-32238</v>
      </c>
      <c r="X34">
        <f t="shared" si="44"/>
        <v>7434.5</v>
      </c>
      <c r="AB34" t="str">
        <f>O34</f>
        <v>Test</v>
      </c>
      <c r="AC34">
        <f t="shared" ref="AC34:AL34" si="45">AB11</f>
        <v>1</v>
      </c>
      <c r="AD34">
        <f t="shared" si="45"/>
        <v>0.8564322701250997</v>
      </c>
      <c r="AE34">
        <f t="shared" si="45"/>
        <v>0.87640887541405355</v>
      </c>
      <c r="AF34">
        <f t="shared" si="45"/>
        <v>0.8525076433654859</v>
      </c>
      <c r="AG34">
        <f t="shared" si="45"/>
        <v>0.82521016977563666</v>
      </c>
      <c r="AH34">
        <f t="shared" si="45"/>
        <v>0.79594127271600934</v>
      </c>
      <c r="AI34">
        <f t="shared" si="45"/>
        <v>0.81968581121707162</v>
      </c>
      <c r="AJ34">
        <f t="shared" si="45"/>
        <v>0.92595136669569744</v>
      </c>
      <c r="AK34">
        <f t="shared" si="45"/>
        <v>0.88252356780275565</v>
      </c>
      <c r="AL34">
        <f t="shared" si="45"/>
        <v>1.027091585556499</v>
      </c>
    </row>
    <row r="35" spans="1:38" x14ac:dyDescent="0.45">
      <c r="A35" t="s">
        <v>17</v>
      </c>
      <c r="B35">
        <v>10</v>
      </c>
      <c r="C35">
        <v>3</v>
      </c>
      <c r="D35" t="s">
        <v>20</v>
      </c>
      <c r="O35" s="2"/>
    </row>
    <row r="36" spans="1:38" x14ac:dyDescent="0.45">
      <c r="N36" t="s">
        <v>13</v>
      </c>
      <c r="P36" s="2">
        <f>LOG10(O27)</f>
        <v>-0.80617997398388719</v>
      </c>
      <c r="Q36" s="2">
        <f>LOG10(O28)</f>
        <v>-0.50514997831990593</v>
      </c>
      <c r="R36" s="2">
        <f>LOG10(O29)</f>
        <v>-0.20411998265592479</v>
      </c>
      <c r="S36" s="2">
        <f>LOG10(O30)</f>
        <v>9.691001300805642E-2</v>
      </c>
      <c r="T36" s="2">
        <f>LOG10(O31)</f>
        <v>0.3979400086720376</v>
      </c>
      <c r="AA36" t="s">
        <v>11</v>
      </c>
      <c r="AC36" s="2">
        <f t="shared" ref="AC36:AH36" si="46">O36</f>
        <v>0</v>
      </c>
      <c r="AD36" s="2">
        <f t="shared" si="46"/>
        <v>-0.80617997398388719</v>
      </c>
      <c r="AE36" s="2">
        <f t="shared" si="46"/>
        <v>-0.50514997831990593</v>
      </c>
      <c r="AF36" s="2">
        <f t="shared" si="46"/>
        <v>-0.20411998265592479</v>
      </c>
      <c r="AG36" s="2">
        <f t="shared" si="46"/>
        <v>9.691001300805642E-2</v>
      </c>
      <c r="AH36" s="2">
        <f t="shared" si="46"/>
        <v>0.3979400086720376</v>
      </c>
    </row>
    <row r="37" spans="1:38" x14ac:dyDescent="0.45">
      <c r="O37" t="str">
        <f>D34</f>
        <v>Parent</v>
      </c>
      <c r="P37">
        <f>O12</f>
        <v>-24336.5</v>
      </c>
      <c r="Q37">
        <f>O13</f>
        <v>16421</v>
      </c>
      <c r="R37">
        <f>O14</f>
        <v>1773</v>
      </c>
      <c r="S37">
        <f>O15</f>
        <v>6360</v>
      </c>
      <c r="T37">
        <f>O16</f>
        <v>11613.5</v>
      </c>
      <c r="AB37" t="str">
        <f>O37</f>
        <v>Parent</v>
      </c>
      <c r="AC37">
        <f>AB11</f>
        <v>1</v>
      </c>
      <c r="AD37">
        <f>AB12</f>
        <v>0.91131691816588378</v>
      </c>
      <c r="AE37">
        <f>AB13</f>
        <v>1.0598387149671491</v>
      </c>
      <c r="AF37">
        <f>AB14</f>
        <v>1.0064608758076095</v>
      </c>
      <c r="AG37">
        <f>AB15</f>
        <v>1.0231760688868563</v>
      </c>
      <c r="AH37">
        <f>AB16</f>
        <v>1.0423200119524381</v>
      </c>
    </row>
    <row r="38" spans="1:38" x14ac:dyDescent="0.45">
      <c r="O38" s="2"/>
    </row>
    <row r="39" spans="1:38" x14ac:dyDescent="0.45">
      <c r="O39" s="2"/>
    </row>
    <row r="40" spans="1:38" x14ac:dyDescent="0.45">
      <c r="O40" s="2"/>
    </row>
    <row r="41" spans="1:38" x14ac:dyDescent="0.45">
      <c r="O41" s="2"/>
    </row>
    <row r="42" spans="1:38" x14ac:dyDescent="0.45">
      <c r="A42" t="s">
        <v>4</v>
      </c>
      <c r="L42" t="s">
        <v>4</v>
      </c>
    </row>
    <row r="46" spans="1:38" x14ac:dyDescent="0.45">
      <c r="P46" s="2"/>
      <c r="Q46" s="2"/>
      <c r="R46" s="2"/>
      <c r="S46" s="2"/>
      <c r="T46" s="2"/>
      <c r="U46" s="2"/>
      <c r="V46" s="2"/>
      <c r="W46" s="2"/>
      <c r="X46" s="2"/>
    </row>
    <row r="47" spans="1:38" x14ac:dyDescent="0.45"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38" x14ac:dyDescent="0.45"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4:24" x14ac:dyDescent="0.45"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4:24" x14ac:dyDescent="0.45"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4:24" x14ac:dyDescent="0.45"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4:24" x14ac:dyDescent="0.45"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</row>
    <row r="55" spans="14:24" x14ac:dyDescent="0.45">
      <c r="P55" s="2"/>
      <c r="Q55" s="2"/>
      <c r="R55" s="2"/>
      <c r="S55" s="2"/>
      <c r="T55" s="2"/>
      <c r="U55" s="2"/>
      <c r="V55" s="2"/>
      <c r="W55" s="2"/>
      <c r="X55" s="2"/>
    </row>
    <row r="56" spans="14:24" x14ac:dyDescent="0.45"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4:24" x14ac:dyDescent="0.45"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4:24" x14ac:dyDescent="0.45"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4:24" x14ac:dyDescent="0.45"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4:24" x14ac:dyDescent="0.45">
      <c r="O60" s="2"/>
      <c r="P60" s="2"/>
      <c r="Q60" s="2"/>
      <c r="R60" s="2"/>
      <c r="S60" s="2"/>
      <c r="T60" s="2"/>
      <c r="U60" s="2"/>
      <c r="V60" s="2"/>
      <c r="W60" s="2"/>
      <c r="X60" s="2"/>
    </row>
    <row r="63" spans="14:24" x14ac:dyDescent="0.45">
      <c r="P63" s="2"/>
      <c r="Q63" s="2"/>
      <c r="R63" s="2"/>
      <c r="S63" s="2"/>
      <c r="T63" s="2"/>
      <c r="U63" s="2"/>
      <c r="V63" s="2"/>
      <c r="W63" s="2"/>
      <c r="X63" s="2"/>
    </row>
    <row r="64" spans="14:24" x14ac:dyDescent="0.45"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4:24" x14ac:dyDescent="0.45"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4:24" x14ac:dyDescent="0.45"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4:24" x14ac:dyDescent="0.45"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4:24" x14ac:dyDescent="0.45"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4:24" x14ac:dyDescent="0.45"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</row>
  </sheetData>
  <conditionalFormatting sqref="O47:X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:X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X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X32 P35:X35 P38:X41 V36:X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X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X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:X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:AK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K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:AK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K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K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George</dc:creator>
  <cp:lastModifiedBy>Samuel George</cp:lastModifiedBy>
  <dcterms:created xsi:type="dcterms:W3CDTF">2017-02-15T18:25:00Z</dcterms:created>
  <dcterms:modified xsi:type="dcterms:W3CDTF">2019-05-16T20:04:48Z</dcterms:modified>
</cp:coreProperties>
</file>