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Uni\Master\Masterprojekt\"/>
    </mc:Choice>
  </mc:AlternateContent>
  <xr:revisionPtr revIDLastSave="0" documentId="13_ncr:1_{DED5B3E6-12C3-4C11-8790-A56771CCB4A7}" xr6:coauthVersionLast="47" xr6:coauthVersionMax="47" xr10:uidLastSave="{00000000-0000-0000-0000-000000000000}"/>
  <bookViews>
    <workbookView xWindow="-108" yWindow="-108" windowWidth="23256" windowHeight="12576" xr2:uid="{94B5085A-43F1-4CF0-B975-6C98DAFA58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49" i="1"/>
  <c r="B48" i="1"/>
  <c r="B42" i="1"/>
  <c r="B50" i="1"/>
  <c r="B34" i="1"/>
  <c r="B27" i="1"/>
  <c r="B25" i="1"/>
  <c r="B14" i="1"/>
  <c r="B17" i="1"/>
  <c r="E5" i="1"/>
  <c r="B7" i="1"/>
  <c r="C5" i="1"/>
  <c r="C3" i="1"/>
  <c r="E3" i="1"/>
  <c r="D3" i="1"/>
  <c r="D5" i="1"/>
  <c r="B5" i="1"/>
</calcChain>
</file>

<file path=xl/sharedStrings.xml><?xml version="1.0" encoding="utf-8"?>
<sst xmlns="http://schemas.openxmlformats.org/spreadsheetml/2006/main" count="96" uniqueCount="75">
  <si>
    <t>Unternehmen</t>
  </si>
  <si>
    <t>Gesamtumsatz pro Aktie</t>
  </si>
  <si>
    <t>EK-Rendite (Nettogewinn, nach Abzug Steuern und Zinsen / EK)</t>
  </si>
  <si>
    <t>Dividendenrendite (Dividende / Aktienkurs)</t>
  </si>
  <si>
    <t>KGV(Kurs-Gewinn-Verhältnis) Aktueller Marktpreis je Aktie durch Gewinn je Aktie</t>
  </si>
  <si>
    <t>Airbus</t>
  </si>
  <si>
    <t>Adidas</t>
  </si>
  <si>
    <t>Maschinenbau, Verkehr, Logistik</t>
  </si>
  <si>
    <t>Handel und Konsum</t>
  </si>
  <si>
    <t>Finanzen</t>
  </si>
  <si>
    <t>Allianz</t>
  </si>
  <si>
    <t>Auswahl nach Rendite und Risiko</t>
  </si>
  <si>
    <t>Deutsche Bank</t>
  </si>
  <si>
    <t>Deutsche Börse</t>
  </si>
  <si>
    <t>Hannover Rück</t>
  </si>
  <si>
    <t>Münchener Rück</t>
  </si>
  <si>
    <t>Vonovia</t>
  </si>
  <si>
    <t>Commerzbank</t>
  </si>
  <si>
    <t>BMW St</t>
  </si>
  <si>
    <t>Continental</t>
  </si>
  <si>
    <t>Deutsche Post DHL</t>
  </si>
  <si>
    <t>Rheinmetall</t>
  </si>
  <si>
    <t>Mercedes Benz Group</t>
  </si>
  <si>
    <t>Volkswagen Vz</t>
  </si>
  <si>
    <t>MTU Aero Engines</t>
  </si>
  <si>
    <t>Daimler Truck</t>
  </si>
  <si>
    <t>Porsche AG Vz.</t>
  </si>
  <si>
    <t>Porsche Vz</t>
  </si>
  <si>
    <t>Handel, Konsum</t>
  </si>
  <si>
    <t>Beiersdorf</t>
  </si>
  <si>
    <t>Zalando</t>
  </si>
  <si>
    <t>Technologie</t>
  </si>
  <si>
    <t>Deutsche Telekom</t>
  </si>
  <si>
    <t>Infineon</t>
  </si>
  <si>
    <t>SAP</t>
  </si>
  <si>
    <t>Siemens</t>
  </si>
  <si>
    <t>Chemie, Pharma, Bio- und Medizintechnik</t>
  </si>
  <si>
    <t>Fresenius</t>
  </si>
  <si>
    <t>Henkel Vz</t>
  </si>
  <si>
    <t>Covestro</t>
  </si>
  <si>
    <t>Merck KGaA</t>
  </si>
  <si>
    <t>Sartorius Vz</t>
  </si>
  <si>
    <t>Brenntag</t>
  </si>
  <si>
    <t>BASF</t>
  </si>
  <si>
    <t>Bayer</t>
  </si>
  <si>
    <t>Siemes Healthineers</t>
  </si>
  <si>
    <t>Symrise</t>
  </si>
  <si>
    <t>Qiagen</t>
  </si>
  <si>
    <t>Energie und Rohstoffe</t>
  </si>
  <si>
    <t>RWE</t>
  </si>
  <si>
    <t>E.ON</t>
  </si>
  <si>
    <t>Siemens Energy</t>
  </si>
  <si>
    <t>KGV</t>
  </si>
  <si>
    <t>Daten von: https://www.finanzen100.de/finanznachrichten/boerse/das-grosse-dax-fazit-wie-stark-sind-deutsche-unternehmen-vom-handelskrieg-betroffen_H1914660448_8829739/ Zugriff: 11.08.2023</t>
  </si>
  <si>
    <t>KGV Einordnung: https://www.wiwo.de/finanzen/boerse/kgv-berechnen-das-kurs-gewinn-verhaeltnis-von-aktien-berechnen-/29021842.html</t>
  </si>
  <si>
    <t>-</t>
  </si>
  <si>
    <t>*Von mir aus den Geschäftsberichten errechnet</t>
  </si>
  <si>
    <t>*</t>
  </si>
  <si>
    <t>DE000PAH0038</t>
  </si>
  <si>
    <t>DE000PAG9113</t>
  </si>
  <si>
    <t>Porsche VZ</t>
  </si>
  <si>
    <t>Porsche AG Vz</t>
  </si>
  <si>
    <t>Porsche Auto Hold</t>
  </si>
  <si>
    <t>"-" : Aktien sind erst neu dabei, sodass daraus keine Trainingsdaten erhoben werden können</t>
  </si>
  <si>
    <t>Geschäftsberichte:</t>
  </si>
  <si>
    <t>https://www.boersengefluester.de/wp-content/uploads/assets/annuals/0000/846900/716563/716563_2018.pdf</t>
  </si>
  <si>
    <t>https://www.boersengefluester.de/wp-content/uploads/assets/annuals/0000/846900/ZAL111/ZAL111_2018.pdf</t>
  </si>
  <si>
    <t>https://www.boersengefluester.de/wp-content/uploads/assets/annuals/0000/846900/PAH003/PAH003_2018.pdf</t>
  </si>
  <si>
    <t>https://www.boersengefluester.de/wp-content/uploads/assets/annuals/0000/846900/A1DAHH/A1DAHH_2018.pdf</t>
  </si>
  <si>
    <t>https://www.boersengefluester.de/wp-content/uploads/assets/annuals/0000/846900/A2DKCH/A2DKCH_2018.pdf</t>
  </si>
  <si>
    <t>https://www.boersengefluester.de/dividenden-historien-dax/</t>
  </si>
  <si>
    <t>Dividenden Informationen:</t>
  </si>
  <si>
    <t>Zinsen auf Einlagen</t>
  </si>
  <si>
    <t>https://www.bundesbank.de/resource/blob/769738/c45b41db5a17cf953f0c4661367dd25c/mL/2018-12-04-mfi-zinsstatistik-download.pdf</t>
  </si>
  <si>
    <t>https://www.dividendenchecker.de/dividende_dax.php#google_vignette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</si>
</sst>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33333"/>
      <name val="Tahoma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vertical="center" wrapText="1"/>
    </xf>
    <xf numFmtId="0" fontId="5" fillId="0" borderId="0" xfId="2"/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2" fillId="4" borderId="0" xfId="1" applyFill="1"/>
    <xf numFmtId="0" fontId="2" fillId="4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1" applyFont="1" applyFill="1"/>
    <xf numFmtId="0" fontId="8" fillId="5" borderId="0" xfId="1" applyFont="1" applyFill="1" applyAlignment="1">
      <alignment horizontal="center"/>
    </xf>
    <xf numFmtId="0" fontId="8" fillId="4" borderId="0" xfId="1" applyFont="1" applyFill="1"/>
    <xf numFmtId="2" fontId="8" fillId="4" borderId="0" xfId="1" applyNumberFormat="1" applyFont="1" applyFill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/>
    </xf>
    <xf numFmtId="164" fontId="8" fillId="4" borderId="0" xfId="1" applyNumberFormat="1" applyFont="1" applyFill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oersengefluester.de/wp-content/uploads/assets/annuals/0000/846900/A1DAHH/A1DAHH_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2E90-7524-41E1-A7B9-C79F8DDD0B22}">
  <dimension ref="A1:O71"/>
  <sheetViews>
    <sheetView tabSelected="1" topLeftCell="A54" zoomScaleNormal="100" workbookViewId="0">
      <selection activeCell="H68" sqref="H68"/>
    </sheetView>
  </sheetViews>
  <sheetFormatPr baseColWidth="10" defaultRowHeight="14.4" x14ac:dyDescent="0.3"/>
  <cols>
    <col min="1" max="1" width="20.77734375" customWidth="1"/>
    <col min="2" max="2" width="12.109375" customWidth="1"/>
    <col min="3" max="3" width="12" bestFit="1" customWidth="1"/>
  </cols>
  <sheetData>
    <row r="1" spans="1:1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15" x14ac:dyDescent="0.3">
      <c r="A2" s="1" t="s">
        <v>8</v>
      </c>
    </row>
    <row r="3" spans="1:15" x14ac:dyDescent="0.3">
      <c r="A3" t="s">
        <v>6</v>
      </c>
      <c r="B3">
        <v>0.26700000000000002</v>
      </c>
      <c r="C3">
        <f>21915000000/199171345</f>
        <v>110.03088822842463</v>
      </c>
      <c r="D3">
        <f>3.35/182.4</f>
        <v>1.836622807017544E-2</v>
      </c>
      <c r="E3">
        <f>182.4/8.46</f>
        <v>21.560283687943262</v>
      </c>
    </row>
    <row r="4" spans="1:15" x14ac:dyDescent="0.3">
      <c r="A4" t="s">
        <v>7</v>
      </c>
      <c r="N4" t="s">
        <v>61</v>
      </c>
      <c r="O4" s="7" t="s">
        <v>59</v>
      </c>
    </row>
    <row r="5" spans="1:15" x14ac:dyDescent="0.3">
      <c r="A5" t="s">
        <v>5</v>
      </c>
      <c r="B5">
        <f>3.011/9.724</f>
        <v>0.30964623611682435</v>
      </c>
      <c r="C5">
        <f>63707000/776367881</f>
        <v>8.2057748084506346E-2</v>
      </c>
      <c r="D5">
        <f>1.65/83.96</f>
        <v>1.96522153406384E-2</v>
      </c>
      <c r="E5">
        <f>83.96/3.94</f>
        <v>21.309644670050758</v>
      </c>
      <c r="N5" t="s">
        <v>60</v>
      </c>
      <c r="O5" s="6" t="s">
        <v>59</v>
      </c>
    </row>
    <row r="6" spans="1:15" x14ac:dyDescent="0.3">
      <c r="A6" t="s">
        <v>9</v>
      </c>
    </row>
    <row r="7" spans="1:15" x14ac:dyDescent="0.3">
      <c r="A7" t="s">
        <v>10</v>
      </c>
      <c r="B7">
        <f>7703000/61232000</f>
        <v>0.12580023517115232</v>
      </c>
    </row>
    <row r="8" spans="1:15" x14ac:dyDescent="0.3">
      <c r="N8" t="s">
        <v>60</v>
      </c>
      <c r="O8" s="6" t="s">
        <v>58</v>
      </c>
    </row>
    <row r="9" spans="1:15" x14ac:dyDescent="0.3">
      <c r="N9" t="s">
        <v>62</v>
      </c>
      <c r="O9" s="8" t="s">
        <v>58</v>
      </c>
    </row>
    <row r="10" spans="1:15" ht="18" x14ac:dyDescent="0.35">
      <c r="A10" s="3" t="s">
        <v>11</v>
      </c>
    </row>
    <row r="11" spans="1:15" x14ac:dyDescent="0.3">
      <c r="A11" s="2" t="s">
        <v>9</v>
      </c>
      <c r="B11" s="2" t="s">
        <v>52</v>
      </c>
    </row>
    <row r="12" spans="1:15" x14ac:dyDescent="0.3">
      <c r="A12" s="17" t="s">
        <v>10</v>
      </c>
      <c r="B12" s="18">
        <v>10.8</v>
      </c>
      <c r="D12" s="26">
        <v>-1.1399999999999999</v>
      </c>
      <c r="F12" s="25">
        <v>0.75</v>
      </c>
    </row>
    <row r="13" spans="1:15" x14ac:dyDescent="0.3">
      <c r="A13" s="17" t="s">
        <v>12</v>
      </c>
      <c r="B13" s="18">
        <v>11.7</v>
      </c>
      <c r="D13" s="26"/>
      <c r="E13" s="25">
        <v>0.34</v>
      </c>
      <c r="F13" s="25"/>
    </row>
    <row r="14" spans="1:15" x14ac:dyDescent="0.3">
      <c r="A14" s="10" t="s">
        <v>15</v>
      </c>
      <c r="B14" s="11">
        <f>190.55/15.53</f>
        <v>12.269800386349003</v>
      </c>
      <c r="C14" t="s">
        <v>57</v>
      </c>
      <c r="E14" s="25"/>
      <c r="F14" s="25"/>
    </row>
    <row r="15" spans="1:15" x14ac:dyDescent="0.3">
      <c r="A15" t="s">
        <v>17</v>
      </c>
      <c r="B15" s="4">
        <v>14.6</v>
      </c>
    </row>
    <row r="16" spans="1:15" x14ac:dyDescent="0.3">
      <c r="A16" t="s">
        <v>16</v>
      </c>
      <c r="B16" s="4">
        <v>19.899999999999999</v>
      </c>
    </row>
    <row r="17" spans="1:6" x14ac:dyDescent="0.3">
      <c r="A17" t="s">
        <v>14</v>
      </c>
      <c r="B17" s="5">
        <f>177.7/8.79</f>
        <v>20.216154721274176</v>
      </c>
      <c r="C17" t="s">
        <v>57</v>
      </c>
    </row>
    <row r="18" spans="1:6" x14ac:dyDescent="0.3">
      <c r="A18" t="s">
        <v>13</v>
      </c>
      <c r="B18" s="4">
        <v>21.6</v>
      </c>
    </row>
    <row r="19" spans="1:6" x14ac:dyDescent="0.3">
      <c r="A19" s="2" t="s">
        <v>7</v>
      </c>
      <c r="B19" s="4"/>
    </row>
    <row r="20" spans="1:6" x14ac:dyDescent="0.3">
      <c r="A20" s="19" t="s">
        <v>27</v>
      </c>
      <c r="B20" s="20">
        <f>51.64/11.34</f>
        <v>4.5537918871252208</v>
      </c>
      <c r="C20" t="s">
        <v>57</v>
      </c>
      <c r="D20" s="25">
        <v>0.95</v>
      </c>
      <c r="F20" s="25">
        <v>0.8</v>
      </c>
    </row>
    <row r="21" spans="1:6" x14ac:dyDescent="0.3">
      <c r="A21" s="17" t="s">
        <v>23</v>
      </c>
      <c r="B21" s="18">
        <v>6.2</v>
      </c>
      <c r="D21" s="25"/>
      <c r="E21" s="25">
        <v>0.75</v>
      </c>
      <c r="F21" s="25"/>
    </row>
    <row r="22" spans="1:6" x14ac:dyDescent="0.3">
      <c r="A22" s="21" t="s">
        <v>18</v>
      </c>
      <c r="B22" s="22">
        <v>6.9</v>
      </c>
      <c r="E22" s="25"/>
      <c r="F22" s="25"/>
    </row>
    <row r="23" spans="1:6" x14ac:dyDescent="0.3">
      <c r="A23" t="s">
        <v>22</v>
      </c>
      <c r="B23" s="4">
        <v>6.9</v>
      </c>
    </row>
    <row r="24" spans="1:6" x14ac:dyDescent="0.3">
      <c r="A24" t="s">
        <v>19</v>
      </c>
      <c r="B24" s="4">
        <v>7.4</v>
      </c>
    </row>
    <row r="25" spans="1:6" x14ac:dyDescent="0.3">
      <c r="A25" t="s">
        <v>21</v>
      </c>
      <c r="B25" s="5">
        <f>77.16/7.1</f>
        <v>10.867605633802818</v>
      </c>
      <c r="C25" t="s">
        <v>57</v>
      </c>
    </row>
    <row r="26" spans="1:6" x14ac:dyDescent="0.3">
      <c r="A26" t="s">
        <v>20</v>
      </c>
      <c r="B26" s="4">
        <v>15.2</v>
      </c>
    </row>
    <row r="27" spans="1:6" x14ac:dyDescent="0.3">
      <c r="A27" t="s">
        <v>24</v>
      </c>
      <c r="B27" s="5">
        <f>158.4/8.67</f>
        <v>18.269896193771626</v>
      </c>
      <c r="C27" t="s">
        <v>57</v>
      </c>
    </row>
    <row r="28" spans="1:6" x14ac:dyDescent="0.3">
      <c r="A28" t="s">
        <v>5</v>
      </c>
      <c r="B28" s="4">
        <v>21.3</v>
      </c>
      <c r="C28" t="s">
        <v>57</v>
      </c>
    </row>
    <row r="29" spans="1:6" x14ac:dyDescent="0.3">
      <c r="A29" t="s">
        <v>25</v>
      </c>
      <c r="B29" s="4" t="s">
        <v>55</v>
      </c>
    </row>
    <row r="30" spans="1:6" x14ac:dyDescent="0.3">
      <c r="A30" t="s">
        <v>26</v>
      </c>
      <c r="B30" s="4" t="s">
        <v>55</v>
      </c>
    </row>
    <row r="31" spans="1:6" x14ac:dyDescent="0.3">
      <c r="A31" s="2" t="s">
        <v>28</v>
      </c>
      <c r="B31" s="4"/>
    </row>
    <row r="32" spans="1:6" x14ac:dyDescent="0.3">
      <c r="A32" s="17" t="s">
        <v>6</v>
      </c>
      <c r="B32" s="18">
        <v>25.1</v>
      </c>
      <c r="D32" s="25">
        <v>-0.45</v>
      </c>
      <c r="F32" s="25">
        <v>-0.13</v>
      </c>
    </row>
    <row r="33" spans="1:6" x14ac:dyDescent="0.3">
      <c r="A33" s="17" t="s">
        <v>29</v>
      </c>
      <c r="B33" s="18">
        <v>27.1</v>
      </c>
      <c r="D33" s="25"/>
      <c r="E33" s="25">
        <v>0.35</v>
      </c>
      <c r="F33" s="25"/>
    </row>
    <row r="34" spans="1:6" x14ac:dyDescent="0.3">
      <c r="A34" s="10" t="s">
        <v>30</v>
      </c>
      <c r="B34" s="11">
        <f>22.44/0.21</f>
        <v>106.85714285714286</v>
      </c>
      <c r="C34" t="s">
        <v>57</v>
      </c>
      <c r="E34" s="25"/>
      <c r="F34" s="25"/>
    </row>
    <row r="35" spans="1:6" x14ac:dyDescent="0.3">
      <c r="A35" s="2" t="s">
        <v>31</v>
      </c>
      <c r="B35" s="4"/>
    </row>
    <row r="36" spans="1:6" x14ac:dyDescent="0.3">
      <c r="A36" s="17" t="s">
        <v>32</v>
      </c>
      <c r="B36" s="18">
        <v>13.9</v>
      </c>
      <c r="D36" s="25">
        <v>0.8</v>
      </c>
      <c r="F36" s="25">
        <v>0.66</v>
      </c>
    </row>
    <row r="37" spans="1:6" x14ac:dyDescent="0.3">
      <c r="A37" s="12" t="s">
        <v>35</v>
      </c>
      <c r="B37" s="13">
        <v>14</v>
      </c>
      <c r="D37" s="25"/>
      <c r="E37" s="25">
        <v>0.66</v>
      </c>
      <c r="F37" s="25"/>
    </row>
    <row r="38" spans="1:6" x14ac:dyDescent="0.3">
      <c r="A38" s="15" t="s">
        <v>34</v>
      </c>
      <c r="B38" s="16">
        <v>20</v>
      </c>
      <c r="E38" s="25"/>
      <c r="F38" s="25"/>
    </row>
    <row r="39" spans="1:6" x14ac:dyDescent="0.3">
      <c r="A39" t="s">
        <v>33</v>
      </c>
      <c r="B39" s="4">
        <v>23.8</v>
      </c>
    </row>
    <row r="40" spans="1:6" x14ac:dyDescent="0.3">
      <c r="A40" s="2" t="s">
        <v>36</v>
      </c>
      <c r="B40" s="4"/>
    </row>
    <row r="41" spans="1:6" x14ac:dyDescent="0.3">
      <c r="A41" s="17" t="s">
        <v>39</v>
      </c>
      <c r="B41" s="18">
        <v>8.3000000000000007</v>
      </c>
      <c r="D41" s="25">
        <v>0.8</v>
      </c>
      <c r="F41" s="25">
        <v>0.63</v>
      </c>
    </row>
    <row r="42" spans="1:6" x14ac:dyDescent="0.3">
      <c r="A42" s="19" t="s">
        <v>42</v>
      </c>
      <c r="B42" s="23">
        <f>37.7/2.98</f>
        <v>12.651006711409398</v>
      </c>
      <c r="C42" t="s">
        <v>57</v>
      </c>
      <c r="D42" s="25"/>
      <c r="E42" s="25">
        <v>0.77</v>
      </c>
      <c r="F42" s="25"/>
    </row>
    <row r="43" spans="1:6" x14ac:dyDescent="0.3">
      <c r="A43" s="21" t="s">
        <v>43</v>
      </c>
      <c r="B43" s="22">
        <v>12.8</v>
      </c>
      <c r="E43" s="25"/>
      <c r="F43" s="25"/>
    </row>
    <row r="44" spans="1:6" x14ac:dyDescent="0.3">
      <c r="A44" t="s">
        <v>44</v>
      </c>
      <c r="B44" s="4">
        <v>13.9</v>
      </c>
    </row>
    <row r="45" spans="1:6" x14ac:dyDescent="0.3">
      <c r="A45" t="s">
        <v>40</v>
      </c>
      <c r="B45" s="4">
        <v>14.1</v>
      </c>
    </row>
    <row r="46" spans="1:6" x14ac:dyDescent="0.3">
      <c r="A46" t="s">
        <v>38</v>
      </c>
      <c r="B46" s="4">
        <v>17.600000000000001</v>
      </c>
    </row>
    <row r="47" spans="1:6" x14ac:dyDescent="0.3">
      <c r="A47" t="s">
        <v>37</v>
      </c>
      <c r="B47" s="4">
        <v>18.600000000000001</v>
      </c>
    </row>
    <row r="48" spans="1:6" x14ac:dyDescent="0.3">
      <c r="A48" t="s">
        <v>46</v>
      </c>
      <c r="B48" s="5">
        <f>65.06/2.12</f>
        <v>30.688679245283019</v>
      </c>
      <c r="C48" t="s">
        <v>57</v>
      </c>
    </row>
    <row r="49" spans="1:4" x14ac:dyDescent="0.3">
      <c r="A49" t="s">
        <v>47</v>
      </c>
      <c r="B49" s="5">
        <f>29.68/0.84</f>
        <v>35.333333333333336</v>
      </c>
      <c r="C49" t="s">
        <v>57</v>
      </c>
    </row>
    <row r="50" spans="1:4" x14ac:dyDescent="0.3">
      <c r="A50" t="s">
        <v>41</v>
      </c>
      <c r="B50" s="5">
        <f>108.9/2.06</f>
        <v>52.864077669902912</v>
      </c>
      <c r="C50" t="s">
        <v>57</v>
      </c>
    </row>
    <row r="51" spans="1:4" x14ac:dyDescent="0.3">
      <c r="A51" t="s">
        <v>45</v>
      </c>
      <c r="B51" s="4" t="s">
        <v>55</v>
      </c>
    </row>
    <row r="52" spans="1:4" x14ac:dyDescent="0.3">
      <c r="A52" s="2" t="s">
        <v>48</v>
      </c>
      <c r="B52" s="4"/>
    </row>
    <row r="53" spans="1:4" x14ac:dyDescent="0.3">
      <c r="A53" s="17" t="s">
        <v>50</v>
      </c>
      <c r="B53" s="18">
        <v>13.9</v>
      </c>
      <c r="D53" s="25">
        <v>0.85</v>
      </c>
    </row>
    <row r="54" spans="1:4" x14ac:dyDescent="0.3">
      <c r="A54" s="17" t="s">
        <v>49</v>
      </c>
      <c r="B54" s="18">
        <v>14.3</v>
      </c>
      <c r="D54" s="25"/>
    </row>
    <row r="55" spans="1:4" x14ac:dyDescent="0.3">
      <c r="A55" s="10" t="s">
        <v>51</v>
      </c>
      <c r="B55" s="14" t="s">
        <v>55</v>
      </c>
    </row>
    <row r="56" spans="1:4" x14ac:dyDescent="0.3">
      <c r="A56" t="s">
        <v>56</v>
      </c>
    </row>
    <row r="57" spans="1:4" x14ac:dyDescent="0.3">
      <c r="A57" t="s">
        <v>63</v>
      </c>
    </row>
    <row r="58" spans="1:4" x14ac:dyDescent="0.3">
      <c r="A58" t="s">
        <v>53</v>
      </c>
    </row>
    <row r="59" spans="1:4" x14ac:dyDescent="0.3">
      <c r="A59" t="s">
        <v>54</v>
      </c>
    </row>
    <row r="60" spans="1:4" x14ac:dyDescent="0.3">
      <c r="A60" t="s">
        <v>64</v>
      </c>
    </row>
    <row r="61" spans="1:4" x14ac:dyDescent="0.3">
      <c r="A61" t="s">
        <v>65</v>
      </c>
    </row>
    <row r="62" spans="1:4" x14ac:dyDescent="0.3">
      <c r="A62" t="s">
        <v>66</v>
      </c>
    </row>
    <row r="63" spans="1:4" x14ac:dyDescent="0.3">
      <c r="A63" t="s">
        <v>67</v>
      </c>
    </row>
    <row r="64" spans="1:4" x14ac:dyDescent="0.3">
      <c r="A64" s="9" t="s">
        <v>68</v>
      </c>
    </row>
    <row r="65" spans="1:1" x14ac:dyDescent="0.3">
      <c r="A65" s="9" t="s">
        <v>69</v>
      </c>
    </row>
    <row r="66" spans="1:1" x14ac:dyDescent="0.3">
      <c r="A66" t="s">
        <v>71</v>
      </c>
    </row>
    <row r="67" spans="1:1" x14ac:dyDescent="0.3">
      <c r="A67" t="s">
        <v>70</v>
      </c>
    </row>
    <row r="68" spans="1:1" x14ac:dyDescent="0.3">
      <c r="A68" t="s">
        <v>74</v>
      </c>
    </row>
    <row r="69" spans="1:1" x14ac:dyDescent="0.3">
      <c r="A69" t="s">
        <v>72</v>
      </c>
    </row>
    <row r="70" spans="1:1" x14ac:dyDescent="0.3">
      <c r="A70" s="24">
        <v>3.3E-3</v>
      </c>
    </row>
    <row r="71" spans="1:1" x14ac:dyDescent="0.3">
      <c r="A71" t="s">
        <v>73</v>
      </c>
    </row>
  </sheetData>
  <sortState xmlns:xlrd2="http://schemas.microsoft.com/office/spreadsheetml/2017/richdata2" ref="A53:B54">
    <sortCondition ref="B53:B54"/>
  </sortState>
  <mergeCells count="16">
    <mergeCell ref="D12:D13"/>
    <mergeCell ref="E13:E14"/>
    <mergeCell ref="F12:F14"/>
    <mergeCell ref="D20:D21"/>
    <mergeCell ref="E21:E22"/>
    <mergeCell ref="F20:F22"/>
    <mergeCell ref="D53:D54"/>
    <mergeCell ref="D36:D37"/>
    <mergeCell ref="E37:E38"/>
    <mergeCell ref="F36:F38"/>
    <mergeCell ref="D32:D33"/>
    <mergeCell ref="E33:E34"/>
    <mergeCell ref="F32:F34"/>
    <mergeCell ref="D41:D42"/>
    <mergeCell ref="E42:E43"/>
    <mergeCell ref="F41:F43"/>
  </mergeCells>
  <hyperlinks>
    <hyperlink ref="A64" r:id="rId1" xr:uid="{D66D96E0-E48F-4BEC-B7C6-1A00FD7F5595}"/>
  </hyperlinks>
  <pageMargins left="0.7" right="0.7" top="0.78740157499999996" bottom="0.78740157499999996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Hessberger</cp:lastModifiedBy>
  <dcterms:created xsi:type="dcterms:W3CDTF">2023-08-10T10:26:00Z</dcterms:created>
  <dcterms:modified xsi:type="dcterms:W3CDTF">2024-05-11T16:23:13Z</dcterms:modified>
</cp:coreProperties>
</file>