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muelklein/Desktop/class/Starter_Code/"/>
    </mc:Choice>
  </mc:AlternateContent>
  <xr:revisionPtr revIDLastSave="0" documentId="13_ncr:1_{825230B5-8668-4142-8479-85C30B497CD7}" xr6:coauthVersionLast="47" xr6:coauthVersionMax="47" xr10:uidLastSave="{00000000-0000-0000-0000-000000000000}"/>
  <bookViews>
    <workbookView xWindow="0" yWindow="0" windowWidth="38400" windowHeight="21600" activeTab="5" xr2:uid="{00000000-000D-0000-FFFF-FFFF00000000}"/>
  </bookViews>
  <sheets>
    <sheet name="Sheet1" sheetId="2" r:id="rId1"/>
    <sheet name="Sheet2" sheetId="3" r:id="rId2"/>
    <sheet name="Sheet4" sheetId="5" r:id="rId3"/>
    <sheet name="Crowdfunding" sheetId="1" r:id="rId4"/>
    <sheet name="Crowdfunding Goal Analysis" sheetId="6" r:id="rId5"/>
    <sheet name="Statistical Analysis" sheetId="7" r:id="rId6"/>
  </sheets>
  <definedNames>
    <definedName name="_xlnm._FilterDatabase" localSheetId="3" hidden="1">Crowdfunding!$G$1:$G$1001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  <c r="C6" i="7"/>
  <c r="C5" i="7"/>
  <c r="C4" i="7"/>
  <c r="C3" i="7"/>
  <c r="C2" i="7"/>
  <c r="B7" i="7"/>
  <c r="B6" i="7"/>
  <c r="B5" i="7"/>
  <c r="B4" i="7"/>
  <c r="B3" i="7"/>
  <c r="B2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E10" i="6" s="1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2" i="1" a="1"/>
  <c r="S2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8" i="6" l="1"/>
  <c r="E9" i="6"/>
  <c r="F9" i="6" s="1"/>
  <c r="E7" i="6"/>
  <c r="G7" i="6" s="1"/>
  <c r="E13" i="6"/>
  <c r="G13" i="6" s="1"/>
  <c r="H8" i="6"/>
  <c r="H9" i="6"/>
  <c r="H10" i="6"/>
  <c r="G8" i="6"/>
  <c r="G9" i="6"/>
  <c r="G10" i="6"/>
  <c r="E2" i="6"/>
  <c r="H2" i="6" s="1"/>
  <c r="E6" i="6"/>
  <c r="G6" i="6" s="1"/>
  <c r="F10" i="6"/>
  <c r="E5" i="6"/>
  <c r="G5" i="6" s="1"/>
  <c r="E12" i="6"/>
  <c r="F12" i="6" s="1"/>
  <c r="E4" i="6"/>
  <c r="F4" i="6" s="1"/>
  <c r="F8" i="6"/>
  <c r="E11" i="6"/>
  <c r="G11" i="6" s="1"/>
  <c r="E3" i="6"/>
  <c r="G3" i="6" s="1"/>
  <c r="G12" i="6" l="1"/>
  <c r="F7" i="6"/>
  <c r="H7" i="6"/>
  <c r="G4" i="6"/>
  <c r="H11" i="6"/>
  <c r="H4" i="6"/>
  <c r="H3" i="6"/>
  <c r="H13" i="6"/>
  <c r="F2" i="6"/>
  <c r="F13" i="6"/>
  <c r="H12" i="6"/>
  <c r="H5" i="6"/>
  <c r="F11" i="6"/>
  <c r="G2" i="6"/>
  <c r="F5" i="6"/>
  <c r="H6" i="6"/>
  <c r="F3" i="6"/>
  <c r="F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<sst xmlns="http://schemas.openxmlformats.org/spreadsheetml/2006/main" count="6132" uniqueCount="2116">
  <si>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</si>
  <si>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</si>
  <si>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</si>
  <si>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</si>
  <si>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</si>
  <si>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</si>
  <si>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</si>
  <si>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</si>
  <si>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</si>
  <si>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</si>
  <si>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</si>
  <si>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</si>
  <si>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</si>
  <si>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</si>
  <si>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</si>
  <si>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</si>
  <si>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</si>
  <si>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</si>
  <si>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</si>
  <si>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</si>
  <si>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</si>
  <si>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</si>
  <si>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</si>
  <si>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</si>
  <si>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</si>
  <si>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</si>
  <si>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</si>
  <si>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</si>
  <si>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</si>
  <si>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</si>
  <si>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</si>
  <si>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</si>
  <si>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</si>
  <si>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</si>
  <si>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</si>
  <si>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</si>
  <si>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</si>
  <si>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</si>
  <si>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</si>
  <si>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</si>
  <si>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</si>
  <si>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</si>
  <si>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</si>
  <si>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</si>
  <si>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</si>
  <si>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</si>
  <si>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</si>
  <si>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</si>
  <si>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</si>
  <si>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</si>
  <si>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</si>
  <si>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</si>
  <si>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</si>
  <si>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</si>
  <si>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</si>
  <si>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</si>
  <si>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</si>
  <si>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</si>
  <si>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</si>
  <si>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</si>
  <si>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</si>
  <si>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</si>
  <si>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</si>
  <si>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</si>
  <si>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</si>
  <si>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</si>
  <si>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</si>
  <si>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</si>
  <si>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</si>
  <si>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</si>
  <si>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</si>
  <si>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</si>
  <si>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</si>
  <si>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</si>
  <si>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</si>
  <si>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</si>
  <si>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</si>
  <si>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</si>
  <si>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</si>
  <si>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</si>
  <si>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</si>
  <si>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</si>
  <si>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</si>
  <si>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</si>
  <si>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</si>
  <si>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</si>
  <si>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</si>
  <si>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</si>
  <si>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</si>
  <si>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</si>
  <si>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</si>
  <si>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</si>
  <si>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</si>
  <si>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</si>
  <si>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</si>
  <si>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</si>
  <si>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</si>
  <si>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</si>
  <si>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</si>
  <si>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</si>
  <si>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</si>
  <si>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</si>
  <si>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</si>
  <si>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</si>
  <si>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</si>
  <si>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</si>
  <si>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</si>
  <si>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</si>
  <si>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</si>
  <si>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</si>
  <si>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</si>
  <si>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</si>
  <si>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</si>
  <si>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</si>
  <si>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</si>
  <si>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</si>
  <si>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</si>
  <si>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</si>
  <si>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</si>
  <si>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</si>
  <si>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</si>
  <si>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</si>
  <si>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</si>
  <si>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</si>
  <si>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</si>
  <si>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</si>
  <si>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</si>
  <si>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</si>
  <si>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</si>
  <si>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</si>
  <si>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</si>
  <si>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</si>
  <si>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</si>
  <si>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</si>
  <si>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</si>
  <si>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</si>
  <si>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</si>
  <si>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</si>
  <si>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</si>
  <si>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</si>
  <si>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</si>
  <si>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</si>
  <si>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</si>
  <si>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</si>
  <si>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</si>
  <si>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</si>
  <si>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</si>
  <si>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</si>
  <si>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</si>
  <si>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</si>
  <si>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</si>
  <si>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</si>
  <si>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</si>
  <si>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</si>
  <si>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</si>
  <si>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</si>
  <si>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</si>
  <si>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</si>
  <si>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</si>
  <si>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</si>
  <si>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</si>
  <si>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</si>
  <si>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</si>
  <si>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</si>
  <si>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</si>
  <si>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</si>
  <si>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</si>
  <si>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</si>
  <si>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</si>
  <si>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</si>
  <si>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</si>
  <si>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</si>
  <si>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</si>
  <si>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</si>
  <si>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</si>
  <si>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</si>
  <si>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</si>
  <si>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</si>
  <si>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</si>
  <si>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</si>
  <si>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</si>
  <si>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</si>
  <si>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</si>
  <si>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</si>
  <si>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</si>
  <si>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</si>
  <si>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</si>
  <si>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</si>
  <si>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</si>
  <si>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</si>
  <si>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</si>
  <si>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</si>
  <si>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</si>
  <si>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</si>
  <si>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</si>
  <si>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</si>
  <si>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</si>
  <si>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</si>
  <si>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</si>
  <si>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</si>
  <si>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</si>
  <si>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</si>
  <si>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</si>
  <si>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</si>
  <si>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</si>
  <si>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</si>
  <si>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</si>
  <si>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</si>
  <si>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</si>
  <si>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</si>
  <si>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</si>
  <si>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</si>
  <si>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</si>
  <si>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</si>
  <si>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</si>
  <si>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</si>
  <si>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</si>
  <si>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</si>
  <si>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</si>
  <si>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</si>
  <si>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</si>
  <si>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</si>
  <si>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</si>
  <si>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</si>
  <si>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</si>
  <si>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</si>
  <si>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</si>
  <si>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</si>
  <si>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</si>
  <si>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</si>
  <si>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</si>
  <si>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</si>
  <si>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</si>
  <si>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</si>
  <si>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</si>
  <si>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</si>
  <si>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</si>
  <si>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</si>
  <si>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</si>
  <si>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</si>
  <si>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</si>
  <si>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</si>
  <si>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</si>
  <si>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</si>
  <si>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</si>
  <si>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</si>
  <si>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</si>
  <si>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</si>
  <si>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</si>
  <si>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</si>
  <si>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</si>
  <si>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</si>
  <si>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</si>
  <si>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</si>
  <si>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</si>
  <si>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</si>
  <si>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</si>
  <si>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</si>
  <si>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</si>
  <si>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</si>
  <si>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</si>
  <si>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</si>
  <si>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</si>
  <si>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</si>
  <si>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</si>
  <si>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</si>
  <si>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</si>
  <si>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</si>
  <si>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</si>
  <si>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</si>
  <si>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</si>
  <si>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</si>
  <si>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</si>
  <si>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</si>
  <si>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</si>
  <si>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</si>
  <si>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</si>
  <si>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</si>
  <si>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</si>
  <si>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</si>
  <si>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</si>
  <si>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</si>
  <si>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</si>
  <si>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</si>
  <si>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</si>
  <si>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</si>
  <si>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</si>
  <si>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</si>
  <si>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</si>
  <si>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</si>
  <si>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</si>
  <si>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</si>
  <si>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</si>
  <si>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</si>
  <si>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</si>
  <si>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</si>
  <si>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</si>
  <si>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</si>
  <si>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</si>
  <si>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</si>
  <si>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</si>
  <si>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</si>
  <si>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</si>
  <si>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</si>
  <si>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</si>
  <si>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</si>
  <si>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</si>
  <si>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</si>
  <si>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</si>
  <si>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</si>
  <si>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</si>
  <si>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</si>
  <si>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</si>
  <si>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</si>
  <si>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</si>
  <si>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</si>
  <si>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</si>
  <si>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</si>
  <si>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</si>
  <si>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</si>
  <si>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</si>
  <si>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</si>
  <si>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</si>
  <si>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</si>
  <si>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</si>
  <si>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</si>
  <si>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</si>
  <si>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</si>
  <si>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</si>
  <si>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</si>
  <si>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</si>
  <si>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</si>
  <si>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</si>
  <si>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</si>
  <si>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</si>
  <si>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</si>
  <si>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</si>
  <si>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</si>
  <si>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</si>
  <si>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</si>
  <si>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</si>
  <si>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</si>
  <si>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</si>
  <si>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</si>
  <si>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</si>
  <si>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</si>
  <si>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</si>
  <si>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</si>
  <si>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</si>
  <si>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</si>
  <si>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</si>
  <si>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</si>
  <si>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</si>
  <si>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</si>
  <si>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</si>
  <si>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</si>
  <si>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</si>
  <si>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</si>
  <si>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</si>
  <si>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</si>
  <si>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</si>
  <si>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</si>
  <si>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</si>
  <si>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</si>
  <si>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</si>
  <si>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</si>
  <si>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</si>
  <si>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</si>
  <si>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</si>
  <si>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</si>
  <si>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</si>
  <si>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</si>
  <si>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</si>
  <si>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</si>
  <si>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</si>
  <si>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</si>
  <si>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</si>
  <si>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</si>
  <si>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</si>
  <si>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</si>
  <si>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</si>
  <si>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</si>
  <si>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</si>
  <si>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</si>
  <si>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</si>
  <si>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</si>
  <si>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</si>
  <si>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</si>
  <si>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</si>
  <si>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</si>
  <si>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</si>
  <si>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</si>
  <si>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</si>
  <si>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</si>
  <si>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</si>
  <si>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</si>
  <si>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</si>
  <si>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</si>
  <si>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</si>
  <si>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</si>
  <si>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</si>
  <si>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</si>
  <si>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</si>
  <si>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</si>
  <si>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</si>
  <si>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</si>
  <si>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</si>
  <si>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</si>
  <si>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</si>
  <si>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</si>
  <si>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</si>
  <si>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</si>
  <si>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</si>
  <si>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</si>
  <si>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</si>
  <si>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</si>
  <si>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</si>
  <si>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</si>
  <si>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</si>
  <si>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</si>
  <si>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</si>
  <si>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</si>
  <si>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</si>
  <si>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</si>
  <si>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</si>
  <si>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</si>
  <si>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</si>
  <si>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</si>
  <si>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</si>
  <si>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</si>
  <si>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</si>
  <si>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</si>
  <si>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</si>
  <si>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</si>
  <si>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</si>
  <si>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</si>
  <si>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</si>
  <si>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</si>
  <si>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</si>
  <si>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</si>
  <si>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</si>
  <si>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</si>
  <si>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</si>
  <si>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</si>
  <si>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</si>
  <si>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</si>
  <si>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</si>
  <si>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</si>
  <si>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</si>
  <si>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</si>
  <si>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</si>
  <si>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</si>
  <si>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</si>
  <si>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</si>
  <si>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</si>
  <si>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</si>
  <si>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</si>
  <si>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</si>
  <si>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</si>
  <si>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</si>
  <si>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</si>
  <si>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</si>
  <si>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</si>
  <si>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</si>
  <si>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</si>
  <si>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</si>
  <si>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</si>
  <si>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</si>
  <si>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</si>
  <si>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</si>
  <si>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</si>
  <si>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</si>
  <si>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</si>
  <si>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</si>
  <si>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</si>
  <si>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</si>
  <si>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</si>
  <si>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</si>
  <si>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</si>
  <si>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</si>
  <si>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</si>
  <si>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</si>
  <si>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</si>
  <si>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</si>
  <si>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</si>
  <si>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</si>
  <si>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</si>
  <si>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</si>
  <si>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</si>
  <si>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</si>
  <si>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</si>
  <si>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</si>
  <si>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</si>
  <si>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</si>
  <si>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</si>
  <si>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</si>
  <si>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</si>
  <si>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</si>
  <si>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</si>
  <si>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</si>
  <si>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</si>
  <si>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</si>
  <si>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</si>
  <si>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</si>
  <si>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</si>
  <si>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</si>
  <si>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</si>
  <si>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</si>
  <si>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</si>
  <si>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</si>
  <si>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</si>
  <si>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</si>
  <si>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</si>
  <si>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</si>
  <si>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</si>
  <si>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</si>
  <si>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</si>
  <si>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</si>
  <si>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</si>
  <si>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</si>
  <si>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</si>
  <si>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</si>
  <si>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</si>
  <si>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</si>
  <si>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</si>
  <si>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</si>
  <si>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</si>
  <si>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</si>
  <si>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</si>
  <si>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</si>
  <si>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</si>
  <si>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</si>
  <si>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</si>
  <si>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</si>
  <si>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</si>
  <si>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</si>
  <si>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</si>
  <si>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</si>
  <si>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</si>
  <si>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</si>
  <si>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</si>
  <si>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</si>
  <si>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</si>
  <si>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</si>
  <si>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</si>
  <si>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</si>
  <si>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</si>
  <si>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</si>
  <si>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</si>
  <si>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</si>
  <si>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</si>
  <si>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</si>
  <si>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</si>
  <si>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</si>
  <si>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</si>
  <si>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</si>
  <si>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</si>
  <si>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</si>
  <si>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</si>
  <si>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</si>
  <si>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</si>
  <si>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</si>
  <si>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</si>
  <si>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</si>
  <si>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</si>
  <si>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</si>
  <si>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</si>
  <si>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</si>
  <si>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</si>
  <si>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</si>
  <si>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</si>
  <si>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</si>
  <si>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</si>
  <si>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</si>
  <si>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</si>
  <si>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</si>
  <si>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</si>
  <si>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</si>
  <si>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</si>
  <si>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</si>
  <si>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</si>
  <si>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</si>
  <si>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</si>
  <si>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</si>
  <si>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</si>
  <si>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</si>
  <si>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</si>
  <si>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</si>
  <si>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</si>
  <si>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</si>
  <si>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</si>
  <si>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</si>
  <si>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</si>
  <si>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</si>
  <si>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</si>
  <si>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</si>
  <si>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</si>
  <si>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</si>
  <si>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</si>
  <si>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</si>
  <si>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</si>
  <si>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</si>
  <si>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</si>
  <si>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</si>
  <si>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</si>
  <si>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</si>
  <si>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</si>
  <si>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</si>
  <si>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</si>
  <si>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</si>
  <si>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</si>
  <si>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</si>
  <si>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</si>
  <si>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</si>
  <si>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</si>
  <si>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</si>
  <si>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</si>
  <si>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</si>
  <si>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</si>
  <si>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</si>
  <si>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</si>
  <si>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</si>
  <si>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</si>
  <si>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</si>
  <si>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</si>
  <si>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</si>
  <si>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</si>
  <si>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</si>
  <si>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</si>
  <si>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</si>
  <si>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</si>
  <si>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</si>
  <si>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</si>
  <si>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</si>
  <si>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</si>
  <si>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</si>
  <si>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</si>
  <si>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</si>
  <si>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</si>
  <si>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</si>
  <si>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</si>
  <si>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</si>
  <si>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</si>
  <si>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</si>
  <si>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</si>
  <si>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</si>
  <si>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</si>
  <si>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</si>
  <si>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</si>
  <si>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</si>
  <si>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</si>
  <si>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</si>
  <si>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</si>
  <si>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</si>
  <si>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</si>
  <si>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</si>
  <si>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</si>
  <si>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</si>
  <si>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</si>
  <si>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</si>
  <si>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</si>
  <si>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</si>
  <si>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</si>
  <si>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</si>
  <si>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</si>
  <si>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</si>
  <si>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</si>
  <si>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</si>
  <si>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</si>
  <si>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</si>
  <si>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</si>
  <si>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</si>
  <si>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</si>
  <si>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</si>
  <si>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</si>
  <si>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</si>
  <si>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</si>
  <si>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</si>
  <si>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</si>
  <si>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</si>
  <si>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</si>
  <si>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</si>
  <si>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</si>
  <si>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</si>
  <si>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</si>
  <si>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</si>
  <si>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</si>
  <si>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</si>
  <si>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</si>
  <si>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</si>
  <si>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</si>
  <si>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</si>
  <si>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</si>
  <si>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</si>
  <si>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</si>
  <si>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</si>
  <si>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</si>
  <si>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</si>
  <si>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</si>
  <si>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</si>
  <si>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</si>
  <si>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</si>
  <si>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</si>
  <si>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</si>
  <si>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</si>
  <si>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</si>
  <si>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</si>
  <si>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</si>
  <si>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</si>
  <si>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</si>
  <si>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</si>
  <si>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</si>
  <si>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</si>
  <si>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</si>
  <si>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</si>
  <si>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</si>
  <si>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</si>
  <si>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</si>
  <si>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</si>
  <si>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</si>
  <si>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</si>
  <si>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</si>
  <si>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</si>
  <si>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</si>
  <si>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</si>
  <si>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</si>
  <si>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</si>
  <si>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</si>
  <si>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</si>
  <si>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</si>
  <si>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</si>
  <si>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</si>
  <si>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</si>
  <si>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</si>
  <si>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</si>
  <si>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</si>
  <si>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</si>
  <si>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</si>
  <si>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</si>
  <si>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</si>
  <si>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</si>
  <si>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</si>
  <si>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</si>
  <si>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</si>
  <si>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</si>
  <si>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</si>
  <si>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</si>
  <si>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</si>
  <si>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</si>
  <si>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</si>
  <si>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</si>
  <si>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</si>
  <si>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</si>
  <si>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</si>
  <si>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</si>
  <si>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</si>
  <si>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</si>
  <si>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</si>
  <si>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</si>
  <si>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</si>
  <si>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</si>
  <si>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</si>
  <si>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</si>
  <si>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</si>
  <si>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</si>
  <si>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</si>
  <si>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</si>
  <si>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</si>
  <si>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</si>
  <si>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</si>
  <si>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</si>
  <si>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</si>
  <si>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</si>
  <si>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</si>
  <si>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</si>
  <si>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</si>
  <si>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</si>
  <si>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</si>
  <si>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</si>
  <si>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</si>
  <si>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</si>
  <si>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</si>
  <si>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</si>
  <si>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</si>
  <si>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</si>
  <si>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</si>
  <si>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</si>
  <si>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</si>
  <si>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</si>
  <si>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</si>
  <si>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</si>
  <si>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</si>
  <si>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</si>
  <si>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</si>
  <si>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</si>
  <si>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</si>
  <si>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</si>
  <si>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</si>
  <si>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</si>
  <si>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</si>
  <si>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</si>
  <si>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</si>
  <si>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</si>
  <si>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</si>
  <si>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</si>
  <si>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</si>
  <si>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</si>
  <si>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</si>
  <si>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</si>
  <si>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</si>
  <si>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</si>
  <si>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</si>
  <si>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</si>
  <si>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</si>
  <si>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</si>
  <si>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</si>
  <si>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</si>
  <si>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</si>
  <si>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</si>
  <si>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</si>
  <si>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</si>
  <si>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</si>
  <si>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</si>
  <si>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</si>
  <si>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</si>
  <si>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</si>
  <si>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</si>
  <si>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</si>
  <si>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</si>
  <si>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</si>
  <si>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</si>
  <si>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</si>
  <si>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</si>
  <si>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</si>
  <si>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</si>
  <si>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</si>
  <si>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</si>
  <si>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</si>
  <si>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</si>
  <si>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</si>
  <si>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</si>
  <si>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</si>
  <si>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</si>
  <si>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</si>
  <si>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</si>
  <si>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</si>
  <si>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</si>
  <si>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</si>
  <si>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</si>
  <si>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</si>
  <si>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</si>
  <si>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</si>
  <si>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</si>
  <si>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</si>
  <si>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</si>
  <si>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</si>
  <si>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</si>
  <si>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</si>
  <si>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</si>
  <si>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</si>
  <si>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</si>
  <si>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</si>
  <si>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</si>
  <si>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</si>
  <si>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</si>
  <si>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</si>
  <si>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</si>
  <si>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</si>
  <si>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</si>
  <si>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</si>
  <si>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</si>
  <si>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</si>
  <si>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</si>
  <si>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</si>
  <si>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</si>
  <si>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</si>
  <si>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</si>
  <si>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</si>
  <si>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</si>
  <si>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</si>
  <si>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</si>
  <si>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</si>
  <si>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</si>
  <si>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</si>
  <si>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</si>
  <si>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</si>
  <si>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</si>
  <si>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</si>
  <si>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</si>
  <si>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</si>
  <si>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</si>
  <si>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</si>
  <si>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</si>
  <si>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</si>
  <si>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</si>
  <si>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</si>
  <si>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</si>
  <si>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</si>
  <si>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</si>
  <si>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</si>
  <si>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</si>
  <si>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</si>
  <si>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</si>
  <si>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</si>
  <si>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</si>
  <si>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</si>
  <si>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</si>
  <si>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</si>
  <si>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</si>
  <si>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</si>
  <si>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</si>
  <si>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</si>
  <si>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</si>
  <si>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</si>
  <si>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</si>
  <si>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</si>
  <si>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</si>
  <si>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</si>
  <si>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</si>
  <si>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</si>
  <si>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</si>
  <si>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</si>
  <si>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</si>
  <si>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</si>
  <si>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</si>
  <si>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</si>
  <si>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</si>
  <si>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</si>
  <si>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</si>
  <si>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</si>
  <si>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</si>
  <si>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</si>
  <si>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</si>
  <si>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</si>
  <si>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</si>
  <si>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</si>
  <si>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</si>
  <si>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</si>
  <si>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</si>
  <si>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</si>
  <si>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</si>
  <si>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</si>
  <si>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</si>
  <si>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</si>
  <si>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</si>
  <si>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</si>
  <si>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</si>
  <si>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</si>
  <si>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</si>
  <si>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</si>
  <si>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</si>
  <si>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</si>
  <si>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</si>
  <si>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</si>
  <si>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</si>
  <si>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</si>
  <si>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</si>
  <si>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</si>
  <si>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</si>
  <si>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</si>
  <si>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</si>
  <si>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</si>
  <si>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</si>
  <si>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</si>
  <si>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</si>
  <si>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</si>
  <si>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</si>
  <si>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</si>
  <si>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</si>
  <si>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</si>
  <si>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</si>
  <si>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</si>
  <si>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</si>
  <si>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</si>
  <si>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</si>
  <si>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</si>
  <si>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</si>
  <si>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</si>
  <si>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</si>
  <si>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</si>
  <si>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</si>
  <si>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</si>
  <si>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</si>
  <si>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</si>
  <si>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</si>
  <si>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</si>
  <si>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</si>
  <si>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</si>
  <si>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</si>
  <si>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</si>
  <si>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</si>
  <si>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</si>
  <si>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</si>
  <si>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</si>
  <si>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</si>
  <si>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</si>
  <si>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</si>
  <si>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</si>
  <si>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</si>
  <si>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</si>
  <si>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</si>
  <si>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</si>
  <si>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</si>
  <si>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</si>
  <si>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</si>
  <si>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</si>
  <si>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</si>
  <si>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</si>
  <si>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</si>
  <si>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</si>
  <si>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</si>
  <si>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</si>
  <si>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</si>
  <si>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</si>
  <si>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</si>
  <si>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</si>
  <si>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</si>
  <si>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</si>
  <si>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</si>
  <si>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</si>
  <si>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</si>
  <si>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</si>
  <si>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</si>
  <si>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</si>
  <si>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</si>
  <si>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</si>
  <si>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</si>
  <si>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</si>
  <si>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</si>
  <si>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</si>
  <si>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</si>
  <si>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</si>
  <si>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</si>
  <si>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</si>
  <si>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</si>
  <si>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</si>
  <si>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</si>
  <si>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</si>
  <si>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</si>
  <si>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</si>
  <si>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</si>
  <si>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</si>
  <si>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</si>
  <si>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</si>
  <si>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</si>
  <si>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</si>
  <si>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</si>
  <si>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</si>
  <si>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</si>
  <si>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</si>
  <si>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</si>
  <si>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</si>
  <si>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</si>
  <si>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</si>
  <si>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</si>
  <si>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</si>
  <si>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</si>
  <si>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</si>
  <si>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</si>
  <si>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</si>
  <si>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</si>
  <si>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</si>
  <si>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</si>
  <si>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</si>
  <si>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</si>
  <si>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</si>
  <si>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</si>
  <si>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</si>
  <si>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</si>
  <si>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</si>
  <si>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</si>
  <si>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</si>
  <si>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</si>
  <si>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</si>
  <si>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</si>
  <si>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</si>
  <si>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</si>
  <si>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</si>
  <si>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</si>
  <si>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</si>
  <si>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</si>
  <si>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</si>
  <si>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</si>
  <si>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</si>
  <si>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</si>
  <si>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</si>
  <si>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</si>
  <si>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</si>
  <si>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</si>
  <si>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</si>
  <si>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</si>
  <si>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</si>
  <si>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</si>
  <si>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</si>
  <si>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</si>
  <si>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</si>
  <si>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</si>
  <si>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</si>
  <si>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</si>
  <si>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</si>
  <si>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</si>
  <si>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</si>
  <si>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</si>
  <si>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</si>
  <si>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</si>
  <si>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</si>
  <si>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</si>
  <si>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</si>
  <si>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</si>
  <si>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</si>
  <si>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</si>
  <si>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</si>
  <si>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</si>
  <si>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</si>
  <si>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</si>
  <si>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</si>
  <si>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</si>
  <si>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</si>
  <si>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</si>
  <si>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</si>
  <si>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</si>
  <si>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</si>
  <si>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</si>
  <si>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</si>
  <si>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</si>
  <si>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</si>
  <si>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</si>
  <si>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</si>
  <si>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</si>
  <si>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</si>
  <si>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</si>
  <si>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</si>
  <si>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</si>
  <si>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</si>
  <si>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</si>
  <si>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</si>
  <si>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</si>
  <si>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</si>
  <si>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</si>
  <si>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</si>
  <si>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</si>
  <si>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</si>
  <si>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</si>
  <si>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</si>
  <si>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</si>
  <si>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</si>
  <si>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</si>
  <si>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</si>
  <si>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</si>
  <si>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</si>
  <si>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</si>
  <si>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</si>
  <si>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</si>
  <si>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</si>
  <si>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</si>
  <si>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</si>
  <si>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</si>
  <si>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</si>
  <si>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</si>
  <si>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</si>
  <si>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</si>
  <si>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</si>
  <si>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</si>
  <si>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</si>
  <si>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</si>
  <si>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</si>
  <si>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</si>
  <si>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</si>
  <si>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</si>
  <si>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</si>
  <si>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</si>
  <si>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</si>
  <si>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</si>
  <si>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</si>
  <si>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</si>
  <si>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</si>
  <si>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</si>
  <si>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</si>
  <si>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</si>
  <si>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</si>
  <si>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</si>
  <si>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</si>
  <si>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</si>
  <si>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</si>
  <si>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</si>
  <si>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</si>
  <si>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</si>
  <si>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</si>
  <si>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</si>
  <si>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</si>
  <si>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</si>
  <si>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</si>
  <si>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</si>
  <si>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</si>
  <si>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</si>
  <si>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</si>
  <si>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</si>
  <si>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</si>
  <si>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</si>
  <si>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</si>
  <si>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</si>
  <si>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</si>
  <si>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</si>
  <si>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</si>
  <si>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</si>
  <si>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</si>
  <si>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</si>
  <si>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</si>
  <si>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</si>
  <si>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</si>
  <si>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</si>
  <si>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</si>
  <si>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</si>
  <si>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</si>
  <si>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</si>
  <si>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</si>
  <si>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</si>
  <si>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</si>
  <si>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</si>
  <si>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</si>
  <si>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</si>
  <si>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</si>
  <si>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</si>
  <si>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</si>
  <si>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</si>
  <si>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</si>
  <si>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</si>
  <si>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</si>
  <si>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</si>
  <si>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</si>
  <si>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</si>
  <si>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</si>
  <si>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</si>
  <si>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</si>
  <si>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</si>
  <si>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</si>
  <si>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</si>
  <si>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</si>
  <si>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</si>
  <si>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</si>
  <si>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</si>
  <si>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</si>
  <si>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</si>
  <si>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</si>
  <si>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</si>
  <si>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</si>
  <si>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</si>
  <si>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</si>
  <si>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</si>
  <si>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</si>
  <si>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</si>
  <si>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</si>
  <si>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</si>
  <si>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</si>
  <si>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</si>
  <si>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</si>
  <si>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</si>
  <si>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</si>
  <si>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</si>
  <si>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</si>
  <si>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</si>
  <si>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</si>
  <si>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</si>
  <si>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</si>
  <si>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</si>
  <si>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</si>
  <si>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</si>
  <si>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</si>
  <si>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</si>
  <si>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</si>
  <si>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</si>
  <si>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</si>
  <si>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</si>
  <si>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</si>
  <si>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</si>
  <si>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</si>
  <si>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</si>
  <si>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</si>
  <si>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</si>
  <si>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</si>
  <si>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</si>
  <si>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</si>
  <si>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</si>
  <si>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</si>
  <si>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</si>
  <si>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</si>
  <si>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</si>
  <si>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</si>
  <si>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</si>
  <si>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</si>
  <si>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</si>
  <si>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</si>
  <si>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</si>
  <si>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</si>
  <si>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</si>
  <si>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</si>
  <si>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</si>
  <si>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</si>
  <si>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</si>
  <si>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</si>
  <si>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</si>
  <si>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</si>
  <si>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</si>
  <si>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</si>
  <si>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</si>
  <si>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</si>
  <si>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</si>
  <si>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</si>
  <si>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</si>
  <si>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</si>
  <si>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</si>
  <si>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</si>
  <si>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</si>
  <si>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</si>
  <si>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</si>
  <si>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</si>
  <si>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</si>
  <si>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</si>
  <si>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</si>
  <si>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</si>
  <si>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</si>
  <si>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</si>
  <si>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</si>
  <si>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</si>
  <si>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</si>
  <si>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</si>
  <si>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</si>
  <si>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</si>
  <si>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</si>
  <si>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</si>
  <si>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</si>
  <si>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</si>
  <si>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</si>
  <si>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</si>
  <si>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</si>
  <si>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</si>
  <si>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</si>
  <si>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</si>
  <si>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</si>
  <si>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</si>
  <si>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</si>
  <si>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</si>
  <si>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</si>
  <si>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</si>
  <si>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</si>
  <si>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</si>
  <si>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</si>
  <si>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</si>
  <si>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</si>
  <si>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</si>
  <si>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</si>
  <si>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</si>
  <si>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</si>
  <si>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</si>
  <si>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</si>
  <si>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</si>
  <si>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</si>
  <si>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</si>
  <si>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</si>
  <si>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</si>
  <si>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</si>
  <si>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</si>
  <si>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</si>
  <si>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</si>
  <si>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</si>
  <si>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</si>
  <si>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</si>
  <si>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</si>
  <si>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</si>
  <si>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</si>
  <si>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</si>
  <si>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</si>
  <si>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</si>
  <si>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</si>
  <si>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</si>
  <si>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</si>
  <si>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</si>
  <si>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</si>
  <si>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</si>
  <si>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</si>
  <si>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</si>
  <si>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</si>
  <si>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</si>
  <si>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</si>
  <si>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</si>
  <si>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</si>
  <si>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</si>
  <si>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</si>
  <si>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</si>
  <si>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</si>
  <si>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</si>
  <si>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</si>
  <si>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</si>
  <si>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</si>
  <si>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</si>
  <si>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</si>
  <si>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</si>
  <si>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</si>
  <si>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</si>
  <si>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</si>
  <si>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</si>
  <si>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</si>
  <si>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</si>
  <si>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</si>
  <si>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</si>
  <si>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</si>
  <si>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</si>
  <si>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</si>
  <si>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</si>
  <si>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</si>
  <si>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</si>
  <si>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</si>
  <si>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</si>
  <si>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</si>
  <si>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</si>
  <si>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</si>
  <si>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</si>
  <si>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</si>
  <si>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</si>
  <si>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</si>
  <si>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</si>
  <si>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</si>
  <si>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</si>
  <si>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</si>
  <si>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</si>
  <si>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</si>
  <si>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</si>
  <si>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</si>
  <si>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</si>
  <si>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</si>
  <si>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</si>
  <si>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</si>
  <si>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</si>
  <si>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</si>
  <si>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</si>
  <si>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</si>
  <si>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</si>
  <si>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</si>
  <si>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</si>
  <si>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</si>
  <si>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</si>
  <si>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</si>
  <si>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</si>
  <si>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</si>
  <si>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</si>
  <si>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</si>
  <si>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</si>
  <si>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</si>
  <si>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</si>
  <si>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</si>
  <si>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</si>
  <si>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</si>
  <si>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</si>
  <si>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</si>
  <si>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</si>
  <si>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</si>
  <si>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</si>
  <si>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</si>
  <si>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</si>
  <si>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</si>
  <si>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</si>
  <si>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</si>
  <si>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</si>
  <si>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</si>
  <si>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</si>
  <si>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</si>
  <si>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</si>
  <si>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</si>
  <si>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</si>
  <si>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</si>
  <si>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</si>
  <si>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</si>
  <si>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</si>
  <si>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</si>
  <si>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</si>
  <si>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</si>
  <si>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</si>
  <si>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</si>
  <si>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</si>
  <si>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</si>
  <si>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</si>
  <si>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</si>
  <si>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</si>
  <si>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</si>
  <si>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</si>
  <si>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</si>
  <si>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</si>
  <si>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</si>
  <si>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</si>
  <si>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</si>
  <si>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</si>
  <si>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</si>
  <si>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</si>
  <si>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</si>
  <si>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</si>
  <si>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</si>
  <si>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</si>
  <si>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</si>
  <si>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</si>
  <si>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</si>
  <si>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</si>
  <si>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</si>
  <si>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</si>
  <si>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</si>
  <si>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</si>
  <si>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</si>
  <si>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</si>
  <si>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</si>
  <si>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</si>
  <si>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</si>
  <si>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</si>
  <si>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</si>
  <si>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</si>
  <si>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</si>
  <si>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</si>
  <si>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</si>
  <si>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</si>
  <si>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</si>
  <si>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</si>
  <si>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</si>
  <si>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</si>
  <si>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</si>
  <si>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</si>
  <si>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</si>
  <si>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</si>
  <si>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</si>
  <si>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</si>
  <si>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</si>
  <si>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</si>
  <si>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</si>
  <si>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</si>
  <si>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</si>
  <si>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</si>
  <si>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</si>
  <si>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</si>
  <si>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</si>
  <si>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</si>
  <si>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</si>
  <si>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</si>
  <si>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</si>
  <si>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</si>
  <si>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</si>
  <si>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</si>
  <si>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</si>
  <si>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</si>
  <si>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</si>
  <si>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</si>
  <si>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</si>
  <si>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</si>
  <si>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</si>
  <si>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</si>
  <si>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</si>
  <si>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</si>
  <si>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</si>
  <si>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</si>
  <si>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</si>
  <si>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</si>
  <si>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</si>
  <si>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</si>
  <si>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</si>
  <si>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</si>
  <si>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</si>
  <si>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</si>
  <si>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</si>
  <si>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</si>
  <si>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</si>
  <si>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</si>
  <si>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</si>
  <si>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</si>
  <si>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</si>
  <si>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</si>
  <si>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</si>
  <si>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</si>
  <si>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</si>
  <si>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</si>
  <si>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</si>
  <si>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</si>
  <si>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</si>
  <si>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</si>
  <si>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</si>
  <si>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</si>
  <si>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</si>
  <si>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</si>
  <si>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</si>
  <si>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</si>
  <si>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</si>
  <si>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</si>
  <si>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</si>
  <si>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</si>
  <si>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</si>
  <si>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</si>
  <si>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</si>
  <si>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</si>
  <si>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</si>
  <si>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</si>
  <si>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</si>
  <si>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</si>
  <si>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</si>
  <si>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</si>
  <si>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</si>
  <si>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</si>
  <si>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</si>
  <si>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</si>
  <si>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</si>
  <si>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</si>
  <si>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</si>
  <si>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</si>
  <si>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</si>
  <si>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</si>
  <si>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</si>
  <si>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</si>
  <si>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</si>
  <si>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</si>
  <si>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</si>
  <si>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</si>
  <si>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</si>
  <si>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</si>
  <si>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</si>
  <si>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</si>
  <si>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</si>
  <si>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</si>
  <si>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</si>
  <si>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</si>
  <si>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</si>
  <si>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</si>
  <si>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</si>
  <si>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</si>
  <si>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</si>
  <si>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</si>
  <si>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</si>
  <si>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</si>
  <si>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</si>
  <si>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</si>
  <si>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</si>
  <si>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</si>
  <si>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</si>
  <si>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</si>
  <si>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</si>
  <si>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</si>
  <si>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</si>
  <si>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</si>
  <si>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</si>
  <si>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</si>
  <si>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</si>
  <si>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</si>
  <si>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</si>
  <si>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</si>
  <si>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</si>
  <si>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</si>
  <si>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</si>
  <si>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</si>
  <si>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</si>
  <si>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</si>
  <si>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</si>
  <si>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</si>
  <si>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</si>
  <si>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</si>
  <si>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</si>
  <si>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</si>
  <si>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</si>
  <si>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</si>
  <si>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</si>
  <si>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</si>
  <si>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</si>
  <si>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</si>
  <si>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</si>
  <si>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</si>
  <si>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</si>
  <si>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</si>
  <si>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</si>
  <si>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</si>
  <si>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</si>
  <si>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</si>
  <si>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</si>
  <si>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</si>
  <si>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</si>
  <si>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</si>
  <si>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</si>
  <si>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</si>
  <si>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</si>
  <si>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</si>
  <si>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</si>
  <si>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</si>
  <si>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</si>
  <si>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</si>
  <si>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</si>
  <si>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</si>
  <si>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</si>
  <si>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</si>
  <si>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</si>
  <si>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</si>
  <si>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</si>
  <si>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</si>
  <si>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</si>
  <si>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</si>
  <si>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</si>
  <si>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</si>
  <si>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</si>
  <si>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</si>
  <si>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</si>
  <si>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</si>
  <si>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</si>
  <si>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</si>
  <si>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</si>
  <si>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</si>
  <si>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</si>
  <si>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</si>
  <si>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</si>
  <si>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</si>
  <si>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</si>
  <si>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</si>
  <si>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</si>
  <si>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</si>
  <si>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</si>
  <si>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</si>
  <si>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</si>
  <si>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</si>
  <si>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</si>
  <si>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</si>
  <si>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</si>
  <si>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</si>
  <si>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</si>
  <si>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</si>
  <si>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</si>
  <si>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</si>
  <si>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</si>
  <si>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</si>
  <si>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</si>
  <si>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</si>
  <si>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</si>
  <si>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</si>
  <si>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</si>
  <si>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</si>
  <si>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</si>
  <si>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</si>
  <si>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</si>
  <si>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</si>
  <si>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</si>
  <si>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</si>
  <si>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</si>
  <si>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</si>
  <si>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</si>
  <si>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</si>
  <si>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</si>
  <si>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</si>
  <si>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</si>
  <si>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</si>
  <si>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</si>
  <si>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</si>
  <si>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</si>
  <si>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</si>
  <si>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</si>
  <si>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</si>
  <si>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</si>
  <si>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</si>
  <si>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</si>
  <si>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</si>
  <si>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</si>
  <si>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</si>
  <si>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</si>
  <si>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</si>
  <si>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</si>
  <si>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</si>
  <si>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</si>
  <si>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</si>
  <si>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</si>
  <si>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</si>
  <si>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</si>
  <si>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</si>
  <si>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</si>
  <si>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</si>
  <si>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</si>
  <si>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</si>
  <si>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</si>
  <si>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</si>
  <si>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</si>
  <si>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</si>
  <si>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</si>
  <si>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</si>
  <si>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</si>
  <si>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</si>
  <si>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</si>
  <si>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</si>
  <si>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</si>
  <si>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</si>
  <si>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</si>
  <si>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</si>
  <si>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</si>
  <si>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</si>
  <si>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</si>
  <si>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</si>
  <si>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</si>
  <si>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</si>
  <si>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</si>
  <si>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</si>
  <si>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</si>
  <si>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</si>
  <si>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</si>
  <si>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</si>
  <si>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</si>
  <si>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</si>
  <si>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</si>
  <si>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</si>
  <si>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</si>
  <si>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</si>
  <si>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</si>
  <si>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</si>
  <si>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</si>
  <si>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</si>
  <si>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</si>
  <si>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</si>
  <si>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</si>
  <si>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</si>
  <si>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</si>
  <si>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</si>
  <si>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</si>
  <si>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</si>
  <si>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</si>
  <si>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</si>
  <si>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</si>
  <si>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</si>
  <si>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</si>
  <si>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</si>
  <si>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</si>
  <si>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</si>
  <si>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</si>
  <si>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</si>
  <si>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</si>
  <si>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</si>
  <si>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</si>
  <si>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</si>
  <si>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</si>
  <si>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</si>
  <si>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</si>
  <si>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</si>
  <si>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</si>
  <si>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</si>
  <si>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</si>
  <si>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</si>
  <si>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</si>
  <si>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</si>
  <si>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</si>
  <si>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</si>
  <si>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</si>
  <si>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</si>
  <si>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</si>
  <si>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</si>
  <si>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</si>
  <si>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</si>
  <si>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</si>
  <si>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</si>
  <si>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</si>
  <si>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</si>
  <si>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</si>
  <si>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</si>
  <si>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</si>
  <si>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</si>
  <si>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</si>
  <si>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</si>
  <si>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</si>
  <si>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</si>
  <si>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</si>
  <si>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</si>
  <si>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</si>
  <si>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</si>
  <si>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</si>
  <si>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</si>
  <si>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</si>
  <si>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</si>
  <si>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</si>
  <si>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</si>
  <si>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</si>
  <si>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</si>
  <si>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</si>
  <si>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</si>
  <si>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</si>
  <si>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</si>
  <si>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</si>
  <si>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</si>
  <si>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</si>
  <si>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</si>
  <si>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</si>
  <si>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</si>
  <si>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</si>
  <si>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</si>
  <si>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</si>
  <si>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</si>
  <si>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</si>
  <si>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</si>
  <si>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</si>
  <si>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</si>
  <si>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</si>
  <si>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</si>
  <si>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</si>
  <si>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</si>
  <si>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</si>
  <si>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</si>
  <si>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</si>
  <si>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</si>
  <si>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</si>
  <si>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</si>
  <si>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</si>
  <si>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</si>
  <si>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</si>
  <si>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</si>
  <si>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</si>
  <si>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</si>
  <si>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</si>
  <si>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</si>
  <si>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</si>
  <si>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</si>
  <si>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</si>
  <si>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</si>
  <si>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</si>
  <si>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</si>
  <si>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</si>
  <si>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</si>
  <si>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</si>
  <si>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</si>
  <si>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</si>
  <si>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</si>
  <si>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</si>
  <si>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</si>
  <si>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</si>
  <si>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</si>
  <si>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</si>
  <si>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</si>
  <si>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</si>
  <si>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</si>
  <si>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</si>
  <si>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</si>
  <si>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</si>
  <si>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</si>
  <si>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</si>
  <si>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</si>
  <si>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</si>
  <si>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</si>
  <si>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</si>
  <si>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</si>
  <si>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</si>
  <si>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</si>
  <si>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</si>
  <si>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</si>
  <si>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</si>
  <si>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</si>
  <si>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</si>
  <si>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</si>
  <si>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</si>
  <si>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</si>
  <si>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</si>
  <si>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</si>
  <si>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</si>
  <si>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</si>
  <si>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</si>
  <si>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</si>
  <si>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</si>
  <si>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</si>
  <si>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</si>
  <si>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</si>
  <si>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</si>
  <si>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</si>
  <si>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</si>
  <si>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</si>
  <si>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</si>
  <si>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</si>
  <si>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</si>
  <si>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</si>
  <si>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</si>
  <si>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</si>
  <si>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</si>
  <si>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</si>
  <si>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</si>
  <si>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</si>
  <si>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</si>
  <si>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</si>
  <si>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</si>
  <si>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</si>
  <si>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</si>
  <si>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</si>
  <si>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</si>
  <si>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</si>
  <si>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</si>
  <si>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</si>
  <si>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</si>
  <si>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</si>
  <si>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</si>
  <si>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</si>
  <si>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</si>
  <si>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</si>
  <si>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</si>
  <si>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</si>
  <si>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</si>
  <si>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</si>
  <si>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</si>
  <si>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</si>
  <si>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</si>
  <si>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</si>
  <si>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</si>
  <si>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</si>
  <si>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</si>
  <si>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</si>
  <si>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</si>
  <si>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</si>
  <si>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</si>
  <si>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</si>
  <si>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</si>
  <si>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</si>
  <si>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</si>
  <si>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</si>
  <si>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</si>
  <si>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</si>
  <si>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</si>
  <si>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</si>
  <si>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</si>
  <si>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</si>
  <si>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</si>
  <si>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</si>
  <si>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</si>
  <si>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</si>
  <si>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</si>
  <si>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</si>
  <si>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</si>
  <si>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</si>
  <si>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</si>
  <si>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</si>
  <si>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</si>
  <si>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</si>
  <si>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</si>
  <si>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</si>
  <si>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</si>
  <si>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</si>
  <si>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</si>
  <si>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</si>
  <si>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</si>
  <si>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</si>
  <si>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</si>
  <si>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</si>
  <si>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</si>
  <si>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</si>
  <si>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</si>
  <si>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</si>
  <si>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</si>
  <si>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</si>
  <si>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</si>
  <si>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</si>
  <si>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Parent Category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</si>
  <si>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</si>
  <si>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</si>
  <si>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</si>
  <si>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</si>
  <si>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</si>
  <si>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</si>
  <si>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</si>
  <si>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</si>
  <si>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</si>
  <si>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</si>
  <si>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</si>
  <si>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</si>
  <si>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</si>
  <si>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</si>
  <si>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</si>
  <si>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</si>
  <si>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</si>
  <si>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</si>
  <si>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</si>
  <si>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</si>
  <si>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</si>
  <si>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</si>
  <si>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</si>
  <si>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</si>
  <si>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</si>
  <si>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</si>
  <si>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</si>
  <si>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</si>
  <si>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</si>
  <si>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</si>
  <si>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</si>
  <si>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</si>
  <si>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</si>
  <si>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</si>
  <si>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</si>
  <si>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</si>
  <si>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</si>
  <si>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</si>
  <si>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</si>
  <si>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</si>
  <si>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</si>
  <si>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</si>
  <si>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</si>
  <si>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</si>
  <si>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</si>
  <si>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</si>
  <si>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</si>
  <si>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</si>
  <si>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</si>
  <si>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</si>
  <si>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</si>
  <si>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</si>
  <si>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</si>
  <si>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</si>
  <si>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</si>
  <si>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</si>
  <si>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</si>
  <si>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</si>
  <si>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</si>
  <si>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</si>
  <si>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</si>
  <si>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15000 to 19999</t>
  </si>
  <si>
    <t>successful backers count</t>
  </si>
  <si>
    <t>failed backers count</t>
  </si>
  <si>
    <t>mean</t>
  </si>
  <si>
    <t>median</t>
  </si>
  <si>
    <t>min</t>
  </si>
  <si>
    <t>max</t>
  </si>
  <si>
    <t>variance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</si>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</sst>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72A9BD"/>
      <color rgb="FF80AF8B"/>
      <color rgb="FFB24933"/>
      <color rgb="FF7427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441615762155295E-2"/>
          <c:y val="4.5217391304347827E-2"/>
          <c:w val="0.77617227499028985"/>
          <c:h val="0.776212256076686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6-0F4B-81D5-EDD22B9AAFB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A76-0F4B-81D5-EDD22B9AAFB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A76-0F4B-81D5-EDD22B9AAFB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A76-0F4B-81D5-EDD22B9AA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39660176"/>
        <c:axId val="1606779456"/>
      </c:barChart>
      <c:catAx>
        <c:axId val="163966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9456"/>
        <c:crosses val="autoZero"/>
        <c:auto val="1"/>
        <c:lblAlgn val="ctr"/>
        <c:lblOffset val="100"/>
        <c:noMultiLvlLbl val="0"/>
      </c:catAx>
      <c:valAx>
        <c:axId val="16067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66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C-1641-A23F-498710FA4B1A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C-1641-A23F-498710FA4B1A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0C-1641-A23F-498710FA4B1A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0C-1641-A23F-498710FA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75464096"/>
        <c:axId val="1559363808"/>
      </c:barChart>
      <c:catAx>
        <c:axId val="177546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63808"/>
        <c:crosses val="autoZero"/>
        <c:auto val="1"/>
        <c:lblAlgn val="ctr"/>
        <c:lblOffset val="100"/>
        <c:noMultiLvlLbl val="0"/>
      </c:catAx>
      <c:valAx>
        <c:axId val="155936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46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1D-414D-A951-0BF9946D9C2C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B08-F345-AA50-50CD220FFC68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B08-F345-AA50-50CD220FFC68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B08-F345-AA50-50CD220FF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608400"/>
        <c:axId val="1729533904"/>
      </c:lineChart>
      <c:catAx>
        <c:axId val="172960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33904"/>
        <c:crosses val="autoZero"/>
        <c:auto val="1"/>
        <c:lblAlgn val="ctr"/>
        <c:lblOffset val="100"/>
        <c:noMultiLvlLbl val="0"/>
      </c:catAx>
      <c:valAx>
        <c:axId val="17295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0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94400699912505"/>
          <c:y val="0.35131707494896469"/>
          <c:w val="0.16427828030131877"/>
          <c:h val="0.28173548954919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AB-C342-9E59-76F3F85DC097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AB-C342-9E59-76F3F85DC097}"/>
            </c:ext>
          </c:extLst>
        </c:ser>
        <c:ser>
          <c:idx val="6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AB-C342-9E59-76F3F85D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6062608"/>
        <c:axId val="223770927"/>
      </c:lineChart>
      <c:catAx>
        <c:axId val="185606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70927"/>
        <c:crosses val="autoZero"/>
        <c:auto val="1"/>
        <c:lblAlgn val="ctr"/>
        <c:lblOffset val="100"/>
        <c:noMultiLvlLbl val="0"/>
      </c:catAx>
      <c:valAx>
        <c:axId val="22377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06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2</xdr:row>
      <xdr:rowOff>0</xdr:rowOff>
    </xdr:from>
    <xdr:to>
      <xdr:col>13</xdr:col>
      <xdr:colOff>774700</xdr:colOff>
      <xdr:row>19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84190-792C-3862-B88D-CE28E9F70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3</xdr:row>
      <xdr:rowOff>50800</xdr:rowOff>
    </xdr:from>
    <xdr:to>
      <xdr:col>18</xdr:col>
      <xdr:colOff>584200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786A81-E09A-C9FD-AF98-8D7F84AA8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2</xdr:row>
      <xdr:rowOff>171450</xdr:rowOff>
    </xdr:from>
    <xdr:to>
      <xdr:col>14</xdr:col>
      <xdr:colOff>812800</xdr:colOff>
      <xdr:row>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FFD26-14B9-5321-D8A8-BF222B5AE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1377950</xdr:colOff>
      <xdr:row>16</xdr:row>
      <xdr:rowOff>12700</xdr:rowOff>
    </xdr:from>
    <xdr:to>
      <xdr:col>5</xdr:col>
      <xdr:colOff>1384300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47EC-3E9C-DE7F-6DC5-21D0F7B5F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 Klein" refreshedDate="45274.600592129631" createdVersion="8" refreshedVersion="8" minRefreshableVersion="3" recordCount="1000" xr:uid="{5E2A48C2-14DF-7E48-B5A8-1FD16187BA2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A62FE-77F3-794A-9E67-B371EA33F3A4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8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C7B3B-D5BF-3343-8D8A-33B62E7BEA4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Sub-Category" fld="1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245E8-6E2F-6C46-8446-4DCD8DB30B60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101F-BD8C-3949-8C44-2C2AE17678E7}">
  <sheetPr codeName="Sheet1"/>
  <dimension ref="A1:F14"/>
  <sheetViews>
    <sheetView zoomScale="136" zoomScaleNormal="178" workbookViewId="0">
      <selection activeCell="J25" sqref="J25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1" bestFit="1" customWidth="1"/>
  </cols>
  <sheetData>
    <row r="1" spans="1:6" x14ac:dyDescent="0.2">
      <c r="A1" s="6" t="s">
        <v>6</v>
      </c>
      <c r="B1" t="s">
        <v>2046</v>
      </c>
    </row>
    <row r="3" spans="1:6" x14ac:dyDescent="0.2">
      <c r="A3" s="6" t="s">
        <v>2045</v>
      </c>
      <c r="B3" s="6" t="s">
        <v>2044</v>
      </c>
    </row>
    <row r="4" spans="1:6" x14ac:dyDescent="0.2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2037</v>
      </c>
      <c r="E8">
        <v>4</v>
      </c>
      <c r="F8">
        <v>4</v>
      </c>
    </row>
    <row r="9" spans="1:6" x14ac:dyDescent="0.2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0C61-1E0B-1A41-BDE3-D2C329689774}">
  <sheetPr codeName="Sheet2"/>
  <dimension ref="A1:F30"/>
  <sheetViews>
    <sheetView zoomScale="93" workbookViewId="0">
      <selection activeCell="A22" sqref="A22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2031</v>
      </c>
      <c r="B1" t="s">
        <v>2046</v>
      </c>
    </row>
    <row r="2" spans="1:6" x14ac:dyDescent="0.2">
      <c r="A2" s="6" t="s">
        <v>6</v>
      </c>
      <c r="B2" t="s">
        <v>2046</v>
      </c>
    </row>
    <row r="4" spans="1:6" x14ac:dyDescent="0.2">
      <c r="A4" s="6" t="s">
        <v>2071</v>
      </c>
      <c r="B4" s="6" t="s">
        <v>2044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5846-6E31-524D-92FB-B11C879080B9}">
  <sheetPr codeName="Sheet3"/>
  <dimension ref="A1:F18"/>
  <sheetViews>
    <sheetView zoomScale="141" workbookViewId="0">
      <selection activeCell="I23" sqref="I23"/>
    </sheetView>
  </sheetViews>
  <sheetFormatPr baseColWidth="10" defaultRowHeight="16" x14ac:dyDescent="0.2"/>
  <cols>
    <col min="1" max="1" width="16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2031</v>
      </c>
      <c r="B1" t="s">
        <v>2046</v>
      </c>
    </row>
    <row r="2" spans="1:6" x14ac:dyDescent="0.2">
      <c r="A2" s="6" t="s">
        <v>2087</v>
      </c>
      <c r="B2" t="s">
        <v>2046</v>
      </c>
    </row>
    <row r="4" spans="1:6" x14ac:dyDescent="0.2">
      <c r="A4" s="6" t="s">
        <v>2086</v>
      </c>
      <c r="B4" s="6" t="s">
        <v>2044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9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9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">
      <c r="A8" s="9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">
      <c r="A9" s="9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9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9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9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9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9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9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9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9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9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opLeftCell="B1" zoomScaleNormal="100" workbookViewId="0">
      <selection activeCell="I13" sqref="I1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" style="5" customWidth="1"/>
    <col min="8" max="8" width="13" bestFit="1" customWidth="1"/>
    <col min="9" max="9" width="16.33203125" customWidth="1"/>
    <col min="12" max="13" width="11.1640625" bestFit="1" customWidth="1"/>
    <col min="14" max="15" width="25.1640625" customWidth="1"/>
    <col min="18" max="18" width="28" bestFit="1" customWidth="1"/>
    <col min="19" max="19" width="13.33203125" customWidth="1"/>
    <col min="20" max="20" width="12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IF(E2 = 0, 0, E2/D2*100)</f>
        <v>0</v>
      </c>
      <c r="G2" t="s">
        <v>14</v>
      </c>
      <c r="H2">
        <v>0</v>
      </c>
      <c r="I2">
        <f>ROUND(IF(H2 = 0, 0, E2 / H2), 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IF(E3 = 0, 0, E3/D3*100)</f>
        <v>1040</v>
      </c>
      <c r="G3" t="s">
        <v>20</v>
      </c>
      <c r="H3">
        <v>158</v>
      </c>
      <c r="I3">
        <f t="shared" ref="I3:I66" si="1">ROUND(IF(H3 = 0, 0, E3 / H3), 2)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IF(E67 = 0, 0, E67/D67*100)</f>
        <v>236.14754098360655</v>
      </c>
      <c r="G67" t="s">
        <v>20</v>
      </c>
      <c r="H67">
        <v>236</v>
      </c>
      <c r="I67">
        <f t="shared" ref="I67:I130" si="5">ROUND(IF(H67 = 0, 0, E67 / H67), 2)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23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23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IF(E131 = 0, 0, E131/D131*100)</f>
        <v>3.202693602693603</v>
      </c>
      <c r="G131" t="s">
        <v>74</v>
      </c>
      <c r="H131">
        <v>55</v>
      </c>
      <c r="I131">
        <f t="shared" ref="I131:I194" si="9">ROUND(IF(H131 = 0, 0, E131 / H131), 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23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IF(E195 = 0, 0, E195/D195*100)</f>
        <v>45.636363636363633</v>
      </c>
      <c r="G195" t="s">
        <v>14</v>
      </c>
      <c r="H195">
        <v>65</v>
      </c>
      <c r="I195">
        <f t="shared" ref="I195:I258" si="13">ROUND(IF(H195 = 0, 0, E195 / H195), 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23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23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23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23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IF(E259 = 0, 0, E259/D259*100)</f>
        <v>146</v>
      </c>
      <c r="G259" t="s">
        <v>20</v>
      </c>
      <c r="H259">
        <v>92</v>
      </c>
      <c r="I259">
        <f t="shared" ref="I259:I322" si="17">ROUND(IF(H259 = 0, 0, E259 / H259), 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23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23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IF(E323 = 0, 0, E323/D323*100)</f>
        <v>94.144366197183089</v>
      </c>
      <c r="G323" t="s">
        <v>14</v>
      </c>
      <c r="H323">
        <v>2468</v>
      </c>
      <c r="I323">
        <f t="shared" ref="I323:I386" si="21">ROUND(IF(H323 = 0, 0, E323 / H323), 2)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IF(E387 = 0, 0, E387/D387*100)</f>
        <v>146.16709511568124</v>
      </c>
      <c r="G387" t="s">
        <v>20</v>
      </c>
      <c r="H387">
        <v>1137</v>
      </c>
      <c r="I387">
        <f t="shared" ref="I387:I450" si="25">ROUND(IF(H387 = 0, 0, E387 / H387), 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23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IF(E451 = 0, 0, E451/D451*100)</f>
        <v>967</v>
      </c>
      <c r="G451" t="s">
        <v>20</v>
      </c>
      <c r="H451">
        <v>86</v>
      </c>
      <c r="I451">
        <f t="shared" ref="I451:I514" si="29">ROUND(IF(H451 = 0, 0, E451 / H451), 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23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23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IF(E515 = 0, 0, E515/D515*100)</f>
        <v>39.277108433734945</v>
      </c>
      <c r="G515" t="s">
        <v>74</v>
      </c>
      <c r="H515">
        <v>35</v>
      </c>
      <c r="I515">
        <f t="shared" ref="I515:I578" si="33">ROUND(IF(H515 = 0, 0, E515 / H515), 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23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IF(E579 = 0, 0, E579/D579*100)</f>
        <v>18.853658536585368</v>
      </c>
      <c r="G579" t="s">
        <v>74</v>
      </c>
      <c r="H579">
        <v>37</v>
      </c>
      <c r="I579">
        <f t="shared" ref="I579:I642" si="37">ROUND(IF(H579 = 0, 0, E579 / H579), 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23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23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IF(E643 = 0, 0, E643/D643*100)</f>
        <v>119.96808510638297</v>
      </c>
      <c r="G643" t="s">
        <v>20</v>
      </c>
      <c r="H643">
        <v>194</v>
      </c>
      <c r="I643">
        <f t="shared" ref="I643:I706" si="41">ROUND(IF(H643 = 0, 0, E643 / H643), 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23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IF(E707 = 0, 0, E707/D707*100)</f>
        <v>99.026517383618156</v>
      </c>
      <c r="G707" t="s">
        <v>14</v>
      </c>
      <c r="H707">
        <v>2025</v>
      </c>
      <c r="I707">
        <f t="shared" ref="I707:I770" si="45">ROUND(IF(H707 = 0, 0, E707 / H707), 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23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IF(E771 = 0, 0, E771/D771*100)</f>
        <v>86.867834394904463</v>
      </c>
      <c r="G771" t="s">
        <v>14</v>
      </c>
      <c r="H771">
        <v>3410</v>
      </c>
      <c r="I771">
        <f t="shared" ref="I771:I834" si="49">ROUND(IF(H771 = 0, 0, E771 / H771), 2)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23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IF(E835 = 0, 0, E835/D835*100)</f>
        <v>157.69117647058823</v>
      </c>
      <c r="G835" t="s">
        <v>20</v>
      </c>
      <c r="H835">
        <v>165</v>
      </c>
      <c r="I835">
        <f t="shared" ref="I835:I898" si="53">ROUND(IF(H835 = 0, 0, E835 / H835), 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23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23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23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23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IF(E899 = 0, 0, E899/D899*100)</f>
        <v>27.693181818181817</v>
      </c>
      <c r="G899" t="s">
        <v>14</v>
      </c>
      <c r="H899">
        <v>27</v>
      </c>
      <c r="I899">
        <f t="shared" ref="I899:I962" si="57">ROUND(IF(H899 = 0, 0, E899 / H899), 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23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IF(E963 = 0, 0, E963/D963*100)</f>
        <v>119.29824561403508</v>
      </c>
      <c r="G963" t="s">
        <v>20</v>
      </c>
      <c r="H963">
        <v>155</v>
      </c>
      <c r="I963">
        <f t="shared" ref="I963:I1001" si="61">ROUND(IF(H963 = 0, 0, E963 / H963), 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G1:G1001" xr:uid="{00000000-0001-0000-0000-000000000000}"/>
  <conditionalFormatting sqref="F1:F1048576">
    <cfRule type="colorScale" priority="1">
      <colorScale>
        <cfvo type="min"/>
        <cfvo type="num" val="100"/>
        <cfvo type="num" val="200"/>
        <color rgb="FFB24933"/>
        <color theme="9" tint="0.39997558519241921"/>
        <color rgb="FF00B0F0"/>
      </colorScale>
    </cfRule>
  </conditionalFormatting>
  <conditionalFormatting sqref="G1:G1048576">
    <cfRule type="containsText" dxfId="7" priority="2" operator="containsText" text="live">
      <formula>NOT(ISERROR(SEARCH("live",G1)))</formula>
    </cfRule>
    <cfRule type="containsText" dxfId="6" priority="3" operator="containsText" text="canceled">
      <formula>NOT(ISERROR(SEARCH("canceled",G1)))</formula>
    </cfRule>
    <cfRule type="containsText" dxfId="5" priority="4" operator="containsText" text="successful">
      <formula>NOT(ISERROR(SEARCH("successful",G1)))</formula>
    </cfRule>
    <cfRule type="containsText" dxfId="4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614E-B7EC-E74F-8CBC-85796E282FA7}">
  <sheetPr codeName="Sheet5"/>
  <dimension ref="A1:H13"/>
  <sheetViews>
    <sheetView workbookViewId="0">
      <selection activeCell="N39" sqref="N39"/>
    </sheetView>
  </sheetViews>
  <sheetFormatPr baseColWidth="10" defaultRowHeight="16" x14ac:dyDescent="0.2"/>
  <cols>
    <col min="1" max="1" width="32" customWidth="1"/>
    <col min="2" max="2" width="18.33203125" customWidth="1"/>
    <col min="3" max="3" width="13.83203125" customWidth="1"/>
    <col min="4" max="4" width="15.83203125" customWidth="1"/>
    <col min="5" max="5" width="14.5" customWidth="1"/>
    <col min="6" max="6" width="21.1640625" customWidth="1"/>
    <col min="7" max="7" width="15.6640625" customWidth="1"/>
    <col min="8" max="8" width="18.33203125" customWidth="1"/>
  </cols>
  <sheetData>
    <row r="1" spans="1:8" x14ac:dyDescent="0.2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2">
      <c r="A2" t="s">
        <v>2096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2097</v>
      </c>
      <c r="B3">
        <f>COUNTIFS(Crowdfunding!D2:D1001, "&gt;999", Crowdfunding!D2:D1001, "&lt;5000", Crowdfunding!G2:G1001, "successful")</f>
        <v>191</v>
      </c>
      <c r="C3">
        <f>COUNTIFS(Crowdfunding!D2:D1001, "&gt;999", Crowdfunding!D2:D1001, "&lt;5000", Crowdfunding!G2:G1001,  "failed")</f>
        <v>38</v>
      </c>
      <c r="D3">
        <f>COUNTIFS(Crowdfunding!D2:D1001, "&gt;999", Crowdfunding!D2:D1001, "&lt;5000", Crowdfunding!G2:G1001, 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2098</v>
      </c>
      <c r="B4">
        <f>COUNTIFS(Crowdfunding!D2:D1001, "&gt;=4999", Crowdfunding!D2:D1001, "&lt;10000", Crowdfunding!G2:G1001, "successful")</f>
        <v>164</v>
      </c>
      <c r="C4">
        <f>COUNTIFS(Crowdfunding!D2:D1001, "&gt;=4999", Crowdfunding!D2:D1001, "&lt;10000", Crowdfunding!G2:G1001,  "failed")</f>
        <v>126</v>
      </c>
      <c r="D4">
        <f>COUNTIFS(Crowdfunding!D2:D1001, "&gt;=4999", Crowdfunding!D2:D1001, "&lt;10000", Crowdfunding!G2:G1001, 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2099</v>
      </c>
      <c r="B5">
        <f>COUNTIFS(Crowdfunding!D2:D1001, "&gt;9999", Crowdfunding!D2:D1001, "&lt;15000", Crowdfunding!G2:G1001, "successful")</f>
        <v>4</v>
      </c>
      <c r="C5">
        <f>COUNTIFS(Crowdfunding!D2:D1001, "&gt;9999", Crowdfunding!D2:D1001, "&lt;15000", Crowdfunding!G2:G1001,  "failed")</f>
        <v>5</v>
      </c>
      <c r="D5">
        <f>COUNTIFS(Crowdfunding!D2:D1001, "&gt;9999", Crowdfunding!D2:D1001, "&lt;15000", Crowdfunding!G2:G1001, 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2107</v>
      </c>
      <c r="B6">
        <f>COUNTIFS(Crowdfunding!D2:D1001, "&gt;14999", Crowdfunding!D2:D1001, "&lt;20000", Crowdfunding!G2:G1001, "successful")</f>
        <v>10</v>
      </c>
      <c r="C6">
        <f>COUNTIFS(Crowdfunding!D2:D1001, "&gt;14999", Crowdfunding!D2:D1001, "&lt;20000", Crowdfunding!G2:G1001,  "failed")</f>
        <v>0</v>
      </c>
      <c r="D6">
        <f>COUNTIFS(Crowdfunding!D2:D1001, "&gt;14999", Crowdfunding!D2:D1001, "&lt;20000", Crowdfunding!G2:G1001, 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2100</v>
      </c>
      <c r="B7">
        <f>COUNTIFS(Crowdfunding!D2:D1001, "&gt;19999", Crowdfunding!D2:D1001, "&lt;25000", Crowdfunding!G2:G1001, "successful")</f>
        <v>7</v>
      </c>
      <c r="C7">
        <f>COUNTIFS(Crowdfunding!D2:D1001, "&gt;19999", Crowdfunding!D2:D1001, "&lt;25000", Crowdfunding!G2:G1001,  "failed")</f>
        <v>0</v>
      </c>
      <c r="D7">
        <f>COUNTIFS(Crowdfunding!D2:D1001, "&gt;19999", Crowdfunding!D2:D1001, "&lt;25000", Crowdfunding!G2:G1001, 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2101</v>
      </c>
      <c r="B8">
        <f>COUNTIFS(Crowdfunding!D2:D1001, "&gt;24999", Crowdfunding!D2:D1001, "&lt;30000", Crowdfunding!G2:G1001, "successful")</f>
        <v>11</v>
      </c>
      <c r="C8">
        <f>COUNTIFS(Crowdfunding!D2:D1001, "&gt;24999", Crowdfunding!D2:D1001, "&lt;30000", Crowdfunding!G2:G1001,  "failed")</f>
        <v>3</v>
      </c>
      <c r="D8">
        <f>COUNTIFS(Crowdfunding!D2:D1001, "&gt;24999", Crowdfunding!D2:D1001, "&lt;30000", Crowdfunding!G2:G1001, 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2102</v>
      </c>
      <c r="B9">
        <f>COUNTIFS(Crowdfunding!D2:D1001, "&gt;29999", Crowdfunding!D2:D1001, "&lt;35000", Crowdfunding!G2:G1001, "successful")</f>
        <v>7</v>
      </c>
      <c r="C9">
        <f>COUNTIFS(Crowdfunding!D2:D1001, "&gt;29999", Crowdfunding!D2:D1001, "&lt;35000", Crowdfunding!G2:G1001,  "failed")</f>
        <v>0</v>
      </c>
      <c r="D9">
        <f>COUNTIFS(Crowdfunding!D2:D1001, "&gt;29999", Crowdfunding!D2:D1001, "&lt;35000", Crowdfunding!G2:G1001, 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2103</v>
      </c>
      <c r="B10">
        <f>COUNTIFS(Crowdfunding!D2:D1001, "&gt;34999", Crowdfunding!D2:D1001, "&lt;40000", Crowdfunding!G2:G1001, "successful")</f>
        <v>8</v>
      </c>
      <c r="C10">
        <f>COUNTIFS(Crowdfunding!D2:D1001, "&gt;34999", Crowdfunding!D2:D1001, "&lt;40000", Crowdfunding!G2:G1001,  "failed")</f>
        <v>3</v>
      </c>
      <c r="D10">
        <f>COUNTIFS(Crowdfunding!D2:D1001, "&gt;34999", Crowdfunding!D2:D1001, "&lt;40000", Crowdfunding!G2:G1001, 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2104</v>
      </c>
      <c r="B11">
        <f>COUNTIFS(Crowdfunding!D2:D1001, "&gt;39999", Crowdfunding!D2:D1001, "&lt;45000", Crowdfunding!G2:G1001, "successful")</f>
        <v>11</v>
      </c>
      <c r="C11">
        <f>COUNTIFS(Crowdfunding!D2:D1001, "&gt;39999", Crowdfunding!D2:D1001, "&lt;45000", Crowdfunding!G2:G1001,  "failed")</f>
        <v>3</v>
      </c>
      <c r="D11">
        <f>COUNTIFS(Crowdfunding!D2:D1001, "&gt;39999", Crowdfunding!D2:D1001, "&lt;45000", Crowdfunding!G2:G1001, 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2105</v>
      </c>
      <c r="B12">
        <f>COUNTIFS(Crowdfunding!D2:D1001, "&gt;44999", Crowdfunding!D2:D1001, "&lt;50000", Crowdfunding!G2:G1001, "successful")</f>
        <v>8</v>
      </c>
      <c r="C12">
        <f>COUNTIFS(Crowdfunding!D2:D1001, "&gt;44999", Crowdfunding!D2:D1001, "&lt;50000", Crowdfunding!G2:G1001,  "failed")</f>
        <v>3</v>
      </c>
      <c r="D12">
        <f>COUNTIFS(Crowdfunding!D2:D1001, "&gt;44999", Crowdfunding!D2:D1001, "&lt;50000", Crowdfunding!G2:G1001, 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2106</v>
      </c>
      <c r="B13">
        <f>COUNTIFS(Crowdfunding!D2:D1001, "&gt;49999", Crowdfunding!G2:G1001, "successful")</f>
        <v>114</v>
      </c>
      <c r="C13">
        <f>COUNTIFS(Crowdfunding!D2:D1001, "&gt;49999", Crowdfunding!G2:G1001,  "failed")</f>
        <v>163</v>
      </c>
      <c r="D13">
        <f>COUNTIFS(Crowdfunding!D2:D1001, "&gt;49999", Crowdfunding!G2:G1001, 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7EDA-A86F-F74F-9448-1B997E796FC2}">
  <sheetPr codeName="Sheet6"/>
  <dimension ref="A1:G566"/>
  <sheetViews>
    <sheetView tabSelected="1" workbookViewId="0">
      <selection activeCell="D21" sqref="D21"/>
    </sheetView>
  </sheetViews>
  <sheetFormatPr baseColWidth="10" defaultRowHeight="16" x14ac:dyDescent="0.2"/>
  <cols>
    <col min="5" max="5" width="13.1640625" customWidth="1"/>
    <col min="6" max="6" width="19.6640625" customWidth="1"/>
  </cols>
  <sheetData>
    <row r="1" spans="1:7" x14ac:dyDescent="0.2">
      <c r="B1" t="s">
        <v>20</v>
      </c>
      <c r="C1" t="s">
        <v>14</v>
      </c>
      <c r="F1" t="s">
        <v>2108</v>
      </c>
      <c r="G1" t="s">
        <v>2109</v>
      </c>
    </row>
    <row r="2" spans="1:7" x14ac:dyDescent="0.2">
      <c r="A2" t="s">
        <v>2110</v>
      </c>
      <c r="B2" s="5">
        <f>AVERAGE(F2:F566)</f>
        <v>851.14690265486729</v>
      </c>
      <c r="C2">
        <f>AVERAGE(G2:G365)</f>
        <v>585.61538461538464</v>
      </c>
      <c r="F2">
        <v>158</v>
      </c>
      <c r="G2">
        <v>0</v>
      </c>
    </row>
    <row r="3" spans="1:7" x14ac:dyDescent="0.2">
      <c r="A3" t="s">
        <v>2111</v>
      </c>
      <c r="B3">
        <f>MEDIAN(F2:F566)</f>
        <v>201</v>
      </c>
      <c r="C3">
        <f>MEDIAN(G2:G365)</f>
        <v>114.5</v>
      </c>
      <c r="F3">
        <v>1425</v>
      </c>
      <c r="G3">
        <v>24</v>
      </c>
    </row>
    <row r="4" spans="1:7" x14ac:dyDescent="0.2">
      <c r="A4" t="s">
        <v>2112</v>
      </c>
      <c r="B4">
        <f>MIN(F2:F566)</f>
        <v>16</v>
      </c>
      <c r="C4">
        <f>MIN(G2:G365)</f>
        <v>0</v>
      </c>
      <c r="F4">
        <v>174</v>
      </c>
      <c r="G4">
        <v>53</v>
      </c>
    </row>
    <row r="5" spans="1:7" x14ac:dyDescent="0.2">
      <c r="A5" t="s">
        <v>2113</v>
      </c>
      <c r="B5">
        <f>MAX(F2:F566)</f>
        <v>7295</v>
      </c>
      <c r="C5">
        <f>MAX(G2:G365)</f>
        <v>6080</v>
      </c>
      <c r="F5">
        <v>227</v>
      </c>
      <c r="G5">
        <v>18</v>
      </c>
    </row>
    <row r="6" spans="1:7" x14ac:dyDescent="0.2">
      <c r="A6" t="s">
        <v>2114</v>
      </c>
      <c r="B6">
        <f>_xlfn.VAR.P(F2:F566)</f>
        <v>1603373.7324019109</v>
      </c>
      <c r="C6">
        <f>_xlfn.VAR.P(G2:G365)</f>
        <v>921574.68174133555</v>
      </c>
      <c r="F6">
        <v>220</v>
      </c>
      <c r="G6">
        <v>44</v>
      </c>
    </row>
    <row r="7" spans="1:7" x14ac:dyDescent="0.2">
      <c r="A7" t="s">
        <v>2115</v>
      </c>
      <c r="B7">
        <f>_xlfn.STDEV.P(F2:F566)</f>
        <v>1266.2439466397898</v>
      </c>
      <c r="C7">
        <f>_xlfn.STDEV.P(G2:G365)</f>
        <v>959.98681331637863</v>
      </c>
      <c r="F7">
        <v>98</v>
      </c>
      <c r="G7">
        <v>27</v>
      </c>
    </row>
    <row r="8" spans="1:7" x14ac:dyDescent="0.2">
      <c r="F8">
        <v>100</v>
      </c>
      <c r="G8">
        <v>55</v>
      </c>
    </row>
    <row r="9" spans="1:7" x14ac:dyDescent="0.2">
      <c r="F9">
        <v>1249</v>
      </c>
      <c r="G9">
        <v>200</v>
      </c>
    </row>
    <row r="10" spans="1:7" x14ac:dyDescent="0.2">
      <c r="F10">
        <v>1396</v>
      </c>
      <c r="G10">
        <v>452</v>
      </c>
    </row>
    <row r="11" spans="1:7" x14ac:dyDescent="0.2">
      <c r="F11">
        <v>890</v>
      </c>
      <c r="G11">
        <v>674</v>
      </c>
    </row>
    <row r="12" spans="1:7" x14ac:dyDescent="0.2">
      <c r="F12">
        <v>142</v>
      </c>
      <c r="G12">
        <v>558</v>
      </c>
    </row>
    <row r="13" spans="1:7" x14ac:dyDescent="0.2">
      <c r="F13">
        <v>2673</v>
      </c>
      <c r="G13">
        <v>15</v>
      </c>
    </row>
    <row r="14" spans="1:7" x14ac:dyDescent="0.2">
      <c r="F14">
        <v>163</v>
      </c>
      <c r="G14">
        <v>2307</v>
      </c>
    </row>
    <row r="15" spans="1:7" x14ac:dyDescent="0.2">
      <c r="F15">
        <v>2220</v>
      </c>
      <c r="G15">
        <v>88</v>
      </c>
    </row>
    <row r="16" spans="1:7" x14ac:dyDescent="0.2">
      <c r="F16">
        <v>1606</v>
      </c>
      <c r="G16">
        <v>48</v>
      </c>
    </row>
    <row r="17" spans="6:7" x14ac:dyDescent="0.2">
      <c r="F17">
        <v>129</v>
      </c>
      <c r="G17">
        <v>1</v>
      </c>
    </row>
    <row r="18" spans="6:7" x14ac:dyDescent="0.2">
      <c r="F18">
        <v>226</v>
      </c>
      <c r="G18">
        <v>1467</v>
      </c>
    </row>
    <row r="19" spans="6:7" x14ac:dyDescent="0.2">
      <c r="F19">
        <v>5419</v>
      </c>
      <c r="G19">
        <v>75</v>
      </c>
    </row>
    <row r="20" spans="6:7" x14ac:dyDescent="0.2">
      <c r="F20">
        <v>165</v>
      </c>
      <c r="G20">
        <v>120</v>
      </c>
    </row>
    <row r="21" spans="6:7" x14ac:dyDescent="0.2">
      <c r="F21">
        <v>1965</v>
      </c>
      <c r="G21">
        <v>2253</v>
      </c>
    </row>
    <row r="22" spans="6:7" x14ac:dyDescent="0.2">
      <c r="F22">
        <v>16</v>
      </c>
      <c r="G22">
        <v>5</v>
      </c>
    </row>
    <row r="23" spans="6:7" x14ac:dyDescent="0.2">
      <c r="F23">
        <v>107</v>
      </c>
      <c r="G23">
        <v>38</v>
      </c>
    </row>
    <row r="24" spans="6:7" x14ac:dyDescent="0.2">
      <c r="F24">
        <v>134</v>
      </c>
      <c r="G24">
        <v>12</v>
      </c>
    </row>
    <row r="25" spans="6:7" x14ac:dyDescent="0.2">
      <c r="F25">
        <v>198</v>
      </c>
      <c r="G25">
        <v>1684</v>
      </c>
    </row>
    <row r="26" spans="6:7" x14ac:dyDescent="0.2">
      <c r="F26">
        <v>111</v>
      </c>
      <c r="G26">
        <v>56</v>
      </c>
    </row>
    <row r="27" spans="6:7" x14ac:dyDescent="0.2">
      <c r="F27">
        <v>222</v>
      </c>
      <c r="G27">
        <v>838</v>
      </c>
    </row>
    <row r="28" spans="6:7" x14ac:dyDescent="0.2">
      <c r="F28">
        <v>6212</v>
      </c>
      <c r="G28">
        <v>1000</v>
      </c>
    </row>
    <row r="29" spans="6:7" x14ac:dyDescent="0.2">
      <c r="F29">
        <v>98</v>
      </c>
      <c r="G29">
        <v>1482</v>
      </c>
    </row>
    <row r="30" spans="6:7" x14ac:dyDescent="0.2">
      <c r="F30">
        <v>92</v>
      </c>
      <c r="G30">
        <v>106</v>
      </c>
    </row>
    <row r="31" spans="6:7" x14ac:dyDescent="0.2">
      <c r="F31">
        <v>149</v>
      </c>
      <c r="G31">
        <v>679</v>
      </c>
    </row>
    <row r="32" spans="6:7" x14ac:dyDescent="0.2">
      <c r="F32">
        <v>2431</v>
      </c>
      <c r="G32">
        <v>1220</v>
      </c>
    </row>
    <row r="33" spans="6:7" x14ac:dyDescent="0.2">
      <c r="F33">
        <v>303</v>
      </c>
      <c r="G33">
        <v>1</v>
      </c>
    </row>
    <row r="34" spans="6:7" x14ac:dyDescent="0.2">
      <c r="F34">
        <v>209</v>
      </c>
      <c r="G34">
        <v>37</v>
      </c>
    </row>
    <row r="35" spans="6:7" x14ac:dyDescent="0.2">
      <c r="F35">
        <v>131</v>
      </c>
      <c r="G35">
        <v>60</v>
      </c>
    </row>
    <row r="36" spans="6:7" x14ac:dyDescent="0.2">
      <c r="F36">
        <v>164</v>
      </c>
      <c r="G36">
        <v>296</v>
      </c>
    </row>
    <row r="37" spans="6:7" x14ac:dyDescent="0.2">
      <c r="F37">
        <v>201</v>
      </c>
      <c r="G37">
        <v>3304</v>
      </c>
    </row>
    <row r="38" spans="6:7" x14ac:dyDescent="0.2">
      <c r="F38">
        <v>211</v>
      </c>
      <c r="G38">
        <v>73</v>
      </c>
    </row>
    <row r="39" spans="6:7" x14ac:dyDescent="0.2">
      <c r="F39">
        <v>128</v>
      </c>
      <c r="G39">
        <v>3387</v>
      </c>
    </row>
    <row r="40" spans="6:7" x14ac:dyDescent="0.2">
      <c r="F40">
        <v>1600</v>
      </c>
      <c r="G40">
        <v>662</v>
      </c>
    </row>
    <row r="41" spans="6:7" x14ac:dyDescent="0.2">
      <c r="F41">
        <v>249</v>
      </c>
      <c r="G41">
        <v>774</v>
      </c>
    </row>
    <row r="42" spans="6:7" x14ac:dyDescent="0.2">
      <c r="F42">
        <v>236</v>
      </c>
      <c r="G42">
        <v>672</v>
      </c>
    </row>
    <row r="43" spans="6:7" x14ac:dyDescent="0.2">
      <c r="F43">
        <v>4065</v>
      </c>
      <c r="G43">
        <v>940</v>
      </c>
    </row>
    <row r="44" spans="6:7" x14ac:dyDescent="0.2">
      <c r="F44">
        <v>246</v>
      </c>
      <c r="G44">
        <v>117</v>
      </c>
    </row>
    <row r="45" spans="6:7" x14ac:dyDescent="0.2">
      <c r="F45">
        <v>2475</v>
      </c>
      <c r="G45">
        <v>115</v>
      </c>
    </row>
    <row r="46" spans="6:7" x14ac:dyDescent="0.2">
      <c r="F46">
        <v>76</v>
      </c>
      <c r="G46">
        <v>326</v>
      </c>
    </row>
    <row r="47" spans="6:7" x14ac:dyDescent="0.2">
      <c r="F47">
        <v>54</v>
      </c>
      <c r="G47">
        <v>1</v>
      </c>
    </row>
    <row r="48" spans="6:7" x14ac:dyDescent="0.2">
      <c r="F48">
        <v>88</v>
      </c>
      <c r="G48">
        <v>1467</v>
      </c>
    </row>
    <row r="49" spans="6:7" x14ac:dyDescent="0.2">
      <c r="F49">
        <v>85</v>
      </c>
      <c r="G49">
        <v>5681</v>
      </c>
    </row>
    <row r="50" spans="6:7" x14ac:dyDescent="0.2">
      <c r="F50">
        <v>170</v>
      </c>
      <c r="G50">
        <v>1059</v>
      </c>
    </row>
    <row r="51" spans="6:7" x14ac:dyDescent="0.2">
      <c r="F51">
        <v>330</v>
      </c>
      <c r="G51">
        <v>1194</v>
      </c>
    </row>
    <row r="52" spans="6:7" x14ac:dyDescent="0.2">
      <c r="F52">
        <v>127</v>
      </c>
      <c r="G52">
        <v>30</v>
      </c>
    </row>
    <row r="53" spans="6:7" x14ac:dyDescent="0.2">
      <c r="F53">
        <v>411</v>
      </c>
      <c r="G53">
        <v>75</v>
      </c>
    </row>
    <row r="54" spans="6:7" x14ac:dyDescent="0.2">
      <c r="F54">
        <v>180</v>
      </c>
      <c r="G54">
        <v>955</v>
      </c>
    </row>
    <row r="55" spans="6:7" x14ac:dyDescent="0.2">
      <c r="F55">
        <v>374</v>
      </c>
      <c r="G55">
        <v>67</v>
      </c>
    </row>
    <row r="56" spans="6:7" x14ac:dyDescent="0.2">
      <c r="F56">
        <v>71</v>
      </c>
      <c r="G56">
        <v>5</v>
      </c>
    </row>
    <row r="57" spans="6:7" x14ac:dyDescent="0.2">
      <c r="F57">
        <v>203</v>
      </c>
      <c r="G57">
        <v>26</v>
      </c>
    </row>
    <row r="58" spans="6:7" x14ac:dyDescent="0.2">
      <c r="F58">
        <v>113</v>
      </c>
      <c r="G58">
        <v>1130</v>
      </c>
    </row>
    <row r="59" spans="6:7" x14ac:dyDescent="0.2">
      <c r="F59">
        <v>96</v>
      </c>
      <c r="G59">
        <v>782</v>
      </c>
    </row>
    <row r="60" spans="6:7" x14ac:dyDescent="0.2">
      <c r="F60">
        <v>498</v>
      </c>
      <c r="G60">
        <v>210</v>
      </c>
    </row>
    <row r="61" spans="6:7" x14ac:dyDescent="0.2">
      <c r="F61">
        <v>180</v>
      </c>
      <c r="G61">
        <v>136</v>
      </c>
    </row>
    <row r="62" spans="6:7" x14ac:dyDescent="0.2">
      <c r="F62">
        <v>27</v>
      </c>
      <c r="G62">
        <v>86</v>
      </c>
    </row>
    <row r="63" spans="6:7" x14ac:dyDescent="0.2">
      <c r="F63">
        <v>2331</v>
      </c>
      <c r="G63">
        <v>19</v>
      </c>
    </row>
    <row r="64" spans="6:7" x14ac:dyDescent="0.2">
      <c r="F64">
        <v>113</v>
      </c>
      <c r="G64">
        <v>886</v>
      </c>
    </row>
    <row r="65" spans="6:7" x14ac:dyDescent="0.2">
      <c r="F65">
        <v>164</v>
      </c>
      <c r="G65">
        <v>35</v>
      </c>
    </row>
    <row r="66" spans="6:7" x14ac:dyDescent="0.2">
      <c r="F66">
        <v>164</v>
      </c>
      <c r="G66">
        <v>24</v>
      </c>
    </row>
    <row r="67" spans="6:7" x14ac:dyDescent="0.2">
      <c r="F67">
        <v>336</v>
      </c>
      <c r="G67">
        <v>86</v>
      </c>
    </row>
    <row r="68" spans="6:7" x14ac:dyDescent="0.2">
      <c r="F68">
        <v>1917</v>
      </c>
      <c r="G68">
        <v>243</v>
      </c>
    </row>
    <row r="69" spans="6:7" x14ac:dyDescent="0.2">
      <c r="F69">
        <v>95</v>
      </c>
      <c r="G69">
        <v>65</v>
      </c>
    </row>
    <row r="70" spans="6:7" x14ac:dyDescent="0.2">
      <c r="F70">
        <v>147</v>
      </c>
      <c r="G70">
        <v>100</v>
      </c>
    </row>
    <row r="71" spans="6:7" x14ac:dyDescent="0.2">
      <c r="F71">
        <v>86</v>
      </c>
      <c r="G71">
        <v>168</v>
      </c>
    </row>
    <row r="72" spans="6:7" x14ac:dyDescent="0.2">
      <c r="F72">
        <v>83</v>
      </c>
      <c r="G72">
        <v>13</v>
      </c>
    </row>
    <row r="73" spans="6:7" x14ac:dyDescent="0.2">
      <c r="F73">
        <v>676</v>
      </c>
      <c r="G73">
        <v>1</v>
      </c>
    </row>
    <row r="74" spans="6:7" x14ac:dyDescent="0.2">
      <c r="F74">
        <v>361</v>
      </c>
      <c r="G74">
        <v>40</v>
      </c>
    </row>
    <row r="75" spans="6:7" x14ac:dyDescent="0.2">
      <c r="F75">
        <v>131</v>
      </c>
      <c r="G75">
        <v>226</v>
      </c>
    </row>
    <row r="76" spans="6:7" x14ac:dyDescent="0.2">
      <c r="F76">
        <v>126</v>
      </c>
      <c r="G76">
        <v>1625</v>
      </c>
    </row>
    <row r="77" spans="6:7" x14ac:dyDescent="0.2">
      <c r="F77">
        <v>275</v>
      </c>
      <c r="G77">
        <v>143</v>
      </c>
    </row>
    <row r="78" spans="6:7" x14ac:dyDescent="0.2">
      <c r="F78">
        <v>67</v>
      </c>
      <c r="G78">
        <v>934</v>
      </c>
    </row>
    <row r="79" spans="6:7" x14ac:dyDescent="0.2">
      <c r="F79">
        <v>154</v>
      </c>
      <c r="G79">
        <v>17</v>
      </c>
    </row>
    <row r="80" spans="6:7" x14ac:dyDescent="0.2">
      <c r="F80">
        <v>1782</v>
      </c>
      <c r="G80">
        <v>2179</v>
      </c>
    </row>
    <row r="81" spans="6:7" x14ac:dyDescent="0.2">
      <c r="F81">
        <v>903</v>
      </c>
      <c r="G81">
        <v>931</v>
      </c>
    </row>
    <row r="82" spans="6:7" x14ac:dyDescent="0.2">
      <c r="F82">
        <v>94</v>
      </c>
      <c r="G82">
        <v>92</v>
      </c>
    </row>
    <row r="83" spans="6:7" x14ac:dyDescent="0.2">
      <c r="F83">
        <v>180</v>
      </c>
      <c r="G83">
        <v>57</v>
      </c>
    </row>
    <row r="84" spans="6:7" x14ac:dyDescent="0.2">
      <c r="F84">
        <v>533</v>
      </c>
      <c r="G84">
        <v>41</v>
      </c>
    </row>
    <row r="85" spans="6:7" x14ac:dyDescent="0.2">
      <c r="F85">
        <v>2443</v>
      </c>
      <c r="G85">
        <v>1</v>
      </c>
    </row>
    <row r="86" spans="6:7" x14ac:dyDescent="0.2">
      <c r="F86">
        <v>89</v>
      </c>
      <c r="G86">
        <v>101</v>
      </c>
    </row>
    <row r="87" spans="6:7" x14ac:dyDescent="0.2">
      <c r="F87">
        <v>159</v>
      </c>
      <c r="G87">
        <v>1335</v>
      </c>
    </row>
    <row r="88" spans="6:7" x14ac:dyDescent="0.2">
      <c r="F88">
        <v>50</v>
      </c>
      <c r="G88">
        <v>15</v>
      </c>
    </row>
    <row r="89" spans="6:7" x14ac:dyDescent="0.2">
      <c r="F89">
        <v>186</v>
      </c>
      <c r="G89">
        <v>454</v>
      </c>
    </row>
    <row r="90" spans="6:7" x14ac:dyDescent="0.2">
      <c r="F90">
        <v>1071</v>
      </c>
      <c r="G90">
        <v>3182</v>
      </c>
    </row>
    <row r="91" spans="6:7" x14ac:dyDescent="0.2">
      <c r="F91">
        <v>117</v>
      </c>
      <c r="G91">
        <v>15</v>
      </c>
    </row>
    <row r="92" spans="6:7" x14ac:dyDescent="0.2">
      <c r="F92">
        <v>70</v>
      </c>
      <c r="G92">
        <v>133</v>
      </c>
    </row>
    <row r="93" spans="6:7" x14ac:dyDescent="0.2">
      <c r="F93">
        <v>135</v>
      </c>
      <c r="G93">
        <v>2062</v>
      </c>
    </row>
    <row r="94" spans="6:7" x14ac:dyDescent="0.2">
      <c r="F94">
        <v>768</v>
      </c>
      <c r="G94">
        <v>29</v>
      </c>
    </row>
    <row r="95" spans="6:7" x14ac:dyDescent="0.2">
      <c r="F95">
        <v>199</v>
      </c>
      <c r="G95">
        <v>132</v>
      </c>
    </row>
    <row r="96" spans="6:7" x14ac:dyDescent="0.2">
      <c r="F96">
        <v>107</v>
      </c>
      <c r="G96">
        <v>137</v>
      </c>
    </row>
    <row r="97" spans="6:7" x14ac:dyDescent="0.2">
      <c r="F97">
        <v>195</v>
      </c>
      <c r="G97">
        <v>908</v>
      </c>
    </row>
    <row r="98" spans="6:7" x14ac:dyDescent="0.2">
      <c r="F98">
        <v>3376</v>
      </c>
      <c r="G98">
        <v>10</v>
      </c>
    </row>
    <row r="99" spans="6:7" x14ac:dyDescent="0.2">
      <c r="F99">
        <v>41</v>
      </c>
      <c r="G99">
        <v>1910</v>
      </c>
    </row>
    <row r="100" spans="6:7" x14ac:dyDescent="0.2">
      <c r="F100">
        <v>1821</v>
      </c>
      <c r="G100">
        <v>38</v>
      </c>
    </row>
    <row r="101" spans="6:7" x14ac:dyDescent="0.2">
      <c r="F101">
        <v>164</v>
      </c>
      <c r="G101">
        <v>104</v>
      </c>
    </row>
    <row r="102" spans="6:7" x14ac:dyDescent="0.2">
      <c r="F102">
        <v>157</v>
      </c>
      <c r="G102">
        <v>49</v>
      </c>
    </row>
    <row r="103" spans="6:7" x14ac:dyDescent="0.2">
      <c r="F103">
        <v>246</v>
      </c>
      <c r="G103">
        <v>1</v>
      </c>
    </row>
    <row r="104" spans="6:7" x14ac:dyDescent="0.2">
      <c r="F104">
        <v>1396</v>
      </c>
      <c r="G104">
        <v>245</v>
      </c>
    </row>
    <row r="105" spans="6:7" x14ac:dyDescent="0.2">
      <c r="F105">
        <v>2506</v>
      </c>
      <c r="G105">
        <v>32</v>
      </c>
    </row>
    <row r="106" spans="6:7" x14ac:dyDescent="0.2">
      <c r="F106">
        <v>244</v>
      </c>
      <c r="G106">
        <v>7</v>
      </c>
    </row>
    <row r="107" spans="6:7" x14ac:dyDescent="0.2">
      <c r="F107">
        <v>146</v>
      </c>
      <c r="G107">
        <v>803</v>
      </c>
    </row>
    <row r="108" spans="6:7" x14ac:dyDescent="0.2">
      <c r="F108">
        <v>1267</v>
      </c>
      <c r="G108">
        <v>16</v>
      </c>
    </row>
    <row r="109" spans="6:7" x14ac:dyDescent="0.2">
      <c r="F109">
        <v>1561</v>
      </c>
      <c r="G109">
        <v>31</v>
      </c>
    </row>
    <row r="110" spans="6:7" x14ac:dyDescent="0.2">
      <c r="F110">
        <v>48</v>
      </c>
      <c r="G110">
        <v>108</v>
      </c>
    </row>
    <row r="111" spans="6:7" x14ac:dyDescent="0.2">
      <c r="F111">
        <v>2739</v>
      </c>
      <c r="G111">
        <v>30</v>
      </c>
    </row>
    <row r="112" spans="6:7" x14ac:dyDescent="0.2">
      <c r="F112">
        <v>3537</v>
      </c>
      <c r="G112">
        <v>17</v>
      </c>
    </row>
    <row r="113" spans="6:7" x14ac:dyDescent="0.2">
      <c r="F113">
        <v>2107</v>
      </c>
      <c r="G113">
        <v>80</v>
      </c>
    </row>
    <row r="114" spans="6:7" x14ac:dyDescent="0.2">
      <c r="F114">
        <v>3318</v>
      </c>
      <c r="G114">
        <v>2468</v>
      </c>
    </row>
    <row r="115" spans="6:7" x14ac:dyDescent="0.2">
      <c r="F115">
        <v>340</v>
      </c>
      <c r="G115">
        <v>26</v>
      </c>
    </row>
    <row r="116" spans="6:7" x14ac:dyDescent="0.2">
      <c r="F116">
        <v>1442</v>
      </c>
      <c r="G116">
        <v>73</v>
      </c>
    </row>
    <row r="117" spans="6:7" x14ac:dyDescent="0.2">
      <c r="F117">
        <v>126</v>
      </c>
      <c r="G117">
        <v>128</v>
      </c>
    </row>
    <row r="118" spans="6:7" x14ac:dyDescent="0.2">
      <c r="F118">
        <v>524</v>
      </c>
      <c r="G118">
        <v>33</v>
      </c>
    </row>
    <row r="119" spans="6:7" x14ac:dyDescent="0.2">
      <c r="F119">
        <v>1989</v>
      </c>
      <c r="G119">
        <v>1072</v>
      </c>
    </row>
    <row r="120" spans="6:7" x14ac:dyDescent="0.2">
      <c r="F120">
        <v>157</v>
      </c>
      <c r="G120">
        <v>393</v>
      </c>
    </row>
    <row r="121" spans="6:7" x14ac:dyDescent="0.2">
      <c r="F121">
        <v>4498</v>
      </c>
      <c r="G121">
        <v>1257</v>
      </c>
    </row>
    <row r="122" spans="6:7" x14ac:dyDescent="0.2">
      <c r="F122">
        <v>80</v>
      </c>
      <c r="G122">
        <v>328</v>
      </c>
    </row>
    <row r="123" spans="6:7" x14ac:dyDescent="0.2">
      <c r="F123">
        <v>43</v>
      </c>
      <c r="G123">
        <v>147</v>
      </c>
    </row>
    <row r="124" spans="6:7" x14ac:dyDescent="0.2">
      <c r="F124">
        <v>2053</v>
      </c>
      <c r="G124">
        <v>830</v>
      </c>
    </row>
    <row r="125" spans="6:7" x14ac:dyDescent="0.2">
      <c r="F125">
        <v>168</v>
      </c>
      <c r="G125">
        <v>331</v>
      </c>
    </row>
    <row r="126" spans="6:7" x14ac:dyDescent="0.2">
      <c r="F126">
        <v>4289</v>
      </c>
      <c r="G126">
        <v>25</v>
      </c>
    </row>
    <row r="127" spans="6:7" x14ac:dyDescent="0.2">
      <c r="F127">
        <v>165</v>
      </c>
      <c r="G127">
        <v>3483</v>
      </c>
    </row>
    <row r="128" spans="6:7" x14ac:dyDescent="0.2">
      <c r="F128">
        <v>1815</v>
      </c>
      <c r="G128">
        <v>923</v>
      </c>
    </row>
    <row r="129" spans="6:7" x14ac:dyDescent="0.2">
      <c r="F129">
        <v>397</v>
      </c>
      <c r="G129">
        <v>1</v>
      </c>
    </row>
    <row r="130" spans="6:7" x14ac:dyDescent="0.2">
      <c r="F130">
        <v>1539</v>
      </c>
      <c r="G130">
        <v>33</v>
      </c>
    </row>
    <row r="131" spans="6:7" x14ac:dyDescent="0.2">
      <c r="F131">
        <v>138</v>
      </c>
      <c r="G131">
        <v>40</v>
      </c>
    </row>
    <row r="132" spans="6:7" x14ac:dyDescent="0.2">
      <c r="F132">
        <v>3594</v>
      </c>
      <c r="G132">
        <v>23</v>
      </c>
    </row>
    <row r="133" spans="6:7" x14ac:dyDescent="0.2">
      <c r="F133">
        <v>5880</v>
      </c>
      <c r="G133">
        <v>75</v>
      </c>
    </row>
    <row r="134" spans="6:7" x14ac:dyDescent="0.2">
      <c r="F134">
        <v>112</v>
      </c>
      <c r="G134">
        <v>2176</v>
      </c>
    </row>
    <row r="135" spans="6:7" x14ac:dyDescent="0.2">
      <c r="F135">
        <v>943</v>
      </c>
      <c r="G135">
        <v>441</v>
      </c>
    </row>
    <row r="136" spans="6:7" x14ac:dyDescent="0.2">
      <c r="F136">
        <v>2468</v>
      </c>
      <c r="G136">
        <v>25</v>
      </c>
    </row>
    <row r="137" spans="6:7" x14ac:dyDescent="0.2">
      <c r="F137">
        <v>2551</v>
      </c>
      <c r="G137">
        <v>127</v>
      </c>
    </row>
    <row r="138" spans="6:7" x14ac:dyDescent="0.2">
      <c r="F138">
        <v>101</v>
      </c>
      <c r="G138">
        <v>355</v>
      </c>
    </row>
    <row r="139" spans="6:7" x14ac:dyDescent="0.2">
      <c r="F139">
        <v>92</v>
      </c>
      <c r="G139">
        <v>44</v>
      </c>
    </row>
    <row r="140" spans="6:7" x14ac:dyDescent="0.2">
      <c r="F140">
        <v>62</v>
      </c>
      <c r="G140">
        <v>67</v>
      </c>
    </row>
    <row r="141" spans="6:7" x14ac:dyDescent="0.2">
      <c r="F141">
        <v>149</v>
      </c>
      <c r="G141">
        <v>1068</v>
      </c>
    </row>
    <row r="142" spans="6:7" x14ac:dyDescent="0.2">
      <c r="F142">
        <v>329</v>
      </c>
      <c r="G142">
        <v>424</v>
      </c>
    </row>
    <row r="143" spans="6:7" x14ac:dyDescent="0.2">
      <c r="F143">
        <v>97</v>
      </c>
      <c r="G143">
        <v>151</v>
      </c>
    </row>
    <row r="144" spans="6:7" x14ac:dyDescent="0.2">
      <c r="F144">
        <v>1784</v>
      </c>
      <c r="G144">
        <v>1608</v>
      </c>
    </row>
    <row r="145" spans="6:7" x14ac:dyDescent="0.2">
      <c r="F145">
        <v>1684</v>
      </c>
      <c r="G145">
        <v>941</v>
      </c>
    </row>
    <row r="146" spans="6:7" x14ac:dyDescent="0.2">
      <c r="F146">
        <v>250</v>
      </c>
      <c r="G146">
        <v>1</v>
      </c>
    </row>
    <row r="147" spans="6:7" x14ac:dyDescent="0.2">
      <c r="F147">
        <v>238</v>
      </c>
      <c r="G147">
        <v>40</v>
      </c>
    </row>
    <row r="148" spans="6:7" x14ac:dyDescent="0.2">
      <c r="F148">
        <v>53</v>
      </c>
      <c r="G148">
        <v>3015</v>
      </c>
    </row>
    <row r="149" spans="6:7" x14ac:dyDescent="0.2">
      <c r="F149">
        <v>214</v>
      </c>
      <c r="G149">
        <v>435</v>
      </c>
    </row>
    <row r="150" spans="6:7" x14ac:dyDescent="0.2">
      <c r="F150">
        <v>222</v>
      </c>
      <c r="G150">
        <v>714</v>
      </c>
    </row>
    <row r="151" spans="6:7" x14ac:dyDescent="0.2">
      <c r="F151">
        <v>1884</v>
      </c>
      <c r="G151">
        <v>5497</v>
      </c>
    </row>
    <row r="152" spans="6:7" x14ac:dyDescent="0.2">
      <c r="F152">
        <v>218</v>
      </c>
      <c r="G152">
        <v>418</v>
      </c>
    </row>
    <row r="153" spans="6:7" x14ac:dyDescent="0.2">
      <c r="F153">
        <v>6465</v>
      </c>
      <c r="G153">
        <v>1439</v>
      </c>
    </row>
    <row r="154" spans="6:7" x14ac:dyDescent="0.2">
      <c r="F154">
        <v>59</v>
      </c>
      <c r="G154">
        <v>15</v>
      </c>
    </row>
    <row r="155" spans="6:7" x14ac:dyDescent="0.2">
      <c r="F155">
        <v>88</v>
      </c>
      <c r="G155">
        <v>1999</v>
      </c>
    </row>
    <row r="156" spans="6:7" x14ac:dyDescent="0.2">
      <c r="F156">
        <v>1697</v>
      </c>
      <c r="G156">
        <v>118</v>
      </c>
    </row>
    <row r="157" spans="6:7" x14ac:dyDescent="0.2">
      <c r="F157">
        <v>92</v>
      </c>
      <c r="G157">
        <v>162</v>
      </c>
    </row>
    <row r="158" spans="6:7" x14ac:dyDescent="0.2">
      <c r="F158">
        <v>186</v>
      </c>
      <c r="G158">
        <v>83</v>
      </c>
    </row>
    <row r="159" spans="6:7" x14ac:dyDescent="0.2">
      <c r="F159">
        <v>138</v>
      </c>
      <c r="G159">
        <v>747</v>
      </c>
    </row>
    <row r="160" spans="6:7" x14ac:dyDescent="0.2">
      <c r="F160">
        <v>261</v>
      </c>
      <c r="G160">
        <v>84</v>
      </c>
    </row>
    <row r="161" spans="6:7" x14ac:dyDescent="0.2">
      <c r="F161">
        <v>107</v>
      </c>
      <c r="G161">
        <v>91</v>
      </c>
    </row>
    <row r="162" spans="6:7" x14ac:dyDescent="0.2">
      <c r="F162">
        <v>199</v>
      </c>
      <c r="G162">
        <v>792</v>
      </c>
    </row>
    <row r="163" spans="6:7" x14ac:dyDescent="0.2">
      <c r="F163">
        <v>5512</v>
      </c>
      <c r="G163">
        <v>32</v>
      </c>
    </row>
    <row r="164" spans="6:7" x14ac:dyDescent="0.2">
      <c r="F164">
        <v>86</v>
      </c>
      <c r="G164">
        <v>186</v>
      </c>
    </row>
    <row r="165" spans="6:7" x14ac:dyDescent="0.2">
      <c r="F165">
        <v>2768</v>
      </c>
      <c r="G165">
        <v>605</v>
      </c>
    </row>
    <row r="166" spans="6:7" x14ac:dyDescent="0.2">
      <c r="F166">
        <v>48</v>
      </c>
      <c r="G166">
        <v>1</v>
      </c>
    </row>
    <row r="167" spans="6:7" x14ac:dyDescent="0.2">
      <c r="F167">
        <v>87</v>
      </c>
      <c r="G167">
        <v>31</v>
      </c>
    </row>
    <row r="168" spans="6:7" x14ac:dyDescent="0.2">
      <c r="F168">
        <v>1894</v>
      </c>
      <c r="G168">
        <v>1181</v>
      </c>
    </row>
    <row r="169" spans="6:7" x14ac:dyDescent="0.2">
      <c r="F169">
        <v>282</v>
      </c>
      <c r="G169">
        <v>39</v>
      </c>
    </row>
    <row r="170" spans="6:7" x14ac:dyDescent="0.2">
      <c r="F170">
        <v>116</v>
      </c>
      <c r="G170">
        <v>46</v>
      </c>
    </row>
    <row r="171" spans="6:7" x14ac:dyDescent="0.2">
      <c r="F171">
        <v>83</v>
      </c>
      <c r="G171">
        <v>105</v>
      </c>
    </row>
    <row r="172" spans="6:7" x14ac:dyDescent="0.2">
      <c r="F172">
        <v>91</v>
      </c>
      <c r="G172">
        <v>535</v>
      </c>
    </row>
    <row r="173" spans="6:7" x14ac:dyDescent="0.2">
      <c r="F173">
        <v>546</v>
      </c>
      <c r="G173">
        <v>16</v>
      </c>
    </row>
    <row r="174" spans="6:7" x14ac:dyDescent="0.2">
      <c r="F174">
        <v>393</v>
      </c>
      <c r="G174">
        <v>575</v>
      </c>
    </row>
    <row r="175" spans="6:7" x14ac:dyDescent="0.2">
      <c r="F175">
        <v>133</v>
      </c>
      <c r="G175">
        <v>1120</v>
      </c>
    </row>
    <row r="176" spans="6:7" x14ac:dyDescent="0.2">
      <c r="F176">
        <v>254</v>
      </c>
      <c r="G176">
        <v>113</v>
      </c>
    </row>
    <row r="177" spans="6:7" x14ac:dyDescent="0.2">
      <c r="F177">
        <v>176</v>
      </c>
      <c r="G177">
        <v>1538</v>
      </c>
    </row>
    <row r="178" spans="6:7" x14ac:dyDescent="0.2">
      <c r="F178">
        <v>337</v>
      </c>
      <c r="G178">
        <v>9</v>
      </c>
    </row>
    <row r="179" spans="6:7" x14ac:dyDescent="0.2">
      <c r="F179">
        <v>107</v>
      </c>
      <c r="G179">
        <v>554</v>
      </c>
    </row>
    <row r="180" spans="6:7" x14ac:dyDescent="0.2">
      <c r="F180">
        <v>183</v>
      </c>
      <c r="G180">
        <v>648</v>
      </c>
    </row>
    <row r="181" spans="6:7" x14ac:dyDescent="0.2">
      <c r="F181">
        <v>72</v>
      </c>
      <c r="G181">
        <v>21</v>
      </c>
    </row>
    <row r="182" spans="6:7" x14ac:dyDescent="0.2">
      <c r="F182">
        <v>295</v>
      </c>
      <c r="G182">
        <v>54</v>
      </c>
    </row>
    <row r="183" spans="6:7" x14ac:dyDescent="0.2">
      <c r="F183">
        <v>142</v>
      </c>
      <c r="G183">
        <v>120</v>
      </c>
    </row>
    <row r="184" spans="6:7" x14ac:dyDescent="0.2">
      <c r="F184">
        <v>85</v>
      </c>
      <c r="G184">
        <v>579</v>
      </c>
    </row>
    <row r="185" spans="6:7" x14ac:dyDescent="0.2">
      <c r="F185">
        <v>659</v>
      </c>
      <c r="G185">
        <v>2072</v>
      </c>
    </row>
    <row r="186" spans="6:7" x14ac:dyDescent="0.2">
      <c r="F186">
        <v>121</v>
      </c>
      <c r="G186">
        <v>0</v>
      </c>
    </row>
    <row r="187" spans="6:7" x14ac:dyDescent="0.2">
      <c r="F187">
        <v>3742</v>
      </c>
      <c r="G187">
        <v>1796</v>
      </c>
    </row>
    <row r="188" spans="6:7" x14ac:dyDescent="0.2">
      <c r="F188">
        <v>223</v>
      </c>
      <c r="G188">
        <v>62</v>
      </c>
    </row>
    <row r="189" spans="6:7" x14ac:dyDescent="0.2">
      <c r="F189">
        <v>133</v>
      </c>
      <c r="G189">
        <v>347</v>
      </c>
    </row>
    <row r="190" spans="6:7" x14ac:dyDescent="0.2">
      <c r="F190">
        <v>5168</v>
      </c>
      <c r="G190">
        <v>19</v>
      </c>
    </row>
    <row r="191" spans="6:7" x14ac:dyDescent="0.2">
      <c r="F191">
        <v>307</v>
      </c>
      <c r="G191">
        <v>1258</v>
      </c>
    </row>
    <row r="192" spans="6:7" x14ac:dyDescent="0.2">
      <c r="F192">
        <v>2441</v>
      </c>
      <c r="G192">
        <v>362</v>
      </c>
    </row>
    <row r="193" spans="6:7" x14ac:dyDescent="0.2">
      <c r="F193">
        <v>1385</v>
      </c>
      <c r="G193">
        <v>133</v>
      </c>
    </row>
    <row r="194" spans="6:7" x14ac:dyDescent="0.2">
      <c r="F194">
        <v>190</v>
      </c>
      <c r="G194">
        <v>846</v>
      </c>
    </row>
    <row r="195" spans="6:7" x14ac:dyDescent="0.2">
      <c r="F195">
        <v>470</v>
      </c>
      <c r="G195">
        <v>10</v>
      </c>
    </row>
    <row r="196" spans="6:7" x14ac:dyDescent="0.2">
      <c r="F196">
        <v>253</v>
      </c>
      <c r="G196">
        <v>191</v>
      </c>
    </row>
    <row r="197" spans="6:7" x14ac:dyDescent="0.2">
      <c r="F197">
        <v>1113</v>
      </c>
      <c r="G197">
        <v>1979</v>
      </c>
    </row>
    <row r="198" spans="6:7" x14ac:dyDescent="0.2">
      <c r="F198">
        <v>2283</v>
      </c>
      <c r="G198">
        <v>63</v>
      </c>
    </row>
    <row r="199" spans="6:7" x14ac:dyDescent="0.2">
      <c r="F199">
        <v>1095</v>
      </c>
      <c r="G199">
        <v>6080</v>
      </c>
    </row>
    <row r="200" spans="6:7" x14ac:dyDescent="0.2">
      <c r="F200">
        <v>1690</v>
      </c>
      <c r="G200">
        <v>80</v>
      </c>
    </row>
    <row r="201" spans="6:7" x14ac:dyDescent="0.2">
      <c r="F201">
        <v>191</v>
      </c>
      <c r="G201">
        <v>9</v>
      </c>
    </row>
    <row r="202" spans="6:7" x14ac:dyDescent="0.2">
      <c r="F202">
        <v>2013</v>
      </c>
      <c r="G202">
        <v>1784</v>
      </c>
    </row>
    <row r="203" spans="6:7" x14ac:dyDescent="0.2">
      <c r="F203">
        <v>1703</v>
      </c>
      <c r="G203">
        <v>243</v>
      </c>
    </row>
    <row r="204" spans="6:7" x14ac:dyDescent="0.2">
      <c r="F204">
        <v>80</v>
      </c>
      <c r="G204">
        <v>1296</v>
      </c>
    </row>
    <row r="205" spans="6:7" x14ac:dyDescent="0.2">
      <c r="F205">
        <v>41</v>
      </c>
      <c r="G205">
        <v>77</v>
      </c>
    </row>
    <row r="206" spans="6:7" x14ac:dyDescent="0.2">
      <c r="F206">
        <v>187</v>
      </c>
      <c r="G206">
        <v>395</v>
      </c>
    </row>
    <row r="207" spans="6:7" x14ac:dyDescent="0.2">
      <c r="F207">
        <v>2875</v>
      </c>
      <c r="G207">
        <v>49</v>
      </c>
    </row>
    <row r="208" spans="6:7" x14ac:dyDescent="0.2">
      <c r="F208">
        <v>88</v>
      </c>
      <c r="G208">
        <v>180</v>
      </c>
    </row>
    <row r="209" spans="6:7" x14ac:dyDescent="0.2">
      <c r="F209">
        <v>191</v>
      </c>
      <c r="G209">
        <v>2690</v>
      </c>
    </row>
    <row r="210" spans="6:7" x14ac:dyDescent="0.2">
      <c r="F210">
        <v>139</v>
      </c>
      <c r="G210">
        <v>2779</v>
      </c>
    </row>
    <row r="211" spans="6:7" x14ac:dyDescent="0.2">
      <c r="F211">
        <v>186</v>
      </c>
      <c r="G211">
        <v>92</v>
      </c>
    </row>
    <row r="212" spans="6:7" x14ac:dyDescent="0.2">
      <c r="F212">
        <v>112</v>
      </c>
      <c r="G212">
        <v>1028</v>
      </c>
    </row>
    <row r="213" spans="6:7" x14ac:dyDescent="0.2">
      <c r="F213">
        <v>101</v>
      </c>
      <c r="G213">
        <v>26</v>
      </c>
    </row>
    <row r="214" spans="6:7" x14ac:dyDescent="0.2">
      <c r="F214">
        <v>206</v>
      </c>
      <c r="G214">
        <v>1790</v>
      </c>
    </row>
    <row r="215" spans="6:7" x14ac:dyDescent="0.2">
      <c r="F215">
        <v>154</v>
      </c>
      <c r="G215">
        <v>37</v>
      </c>
    </row>
    <row r="216" spans="6:7" x14ac:dyDescent="0.2">
      <c r="F216">
        <v>5966</v>
      </c>
      <c r="G216">
        <v>35</v>
      </c>
    </row>
    <row r="217" spans="6:7" x14ac:dyDescent="0.2">
      <c r="F217">
        <v>169</v>
      </c>
      <c r="G217">
        <v>558</v>
      </c>
    </row>
    <row r="218" spans="6:7" x14ac:dyDescent="0.2">
      <c r="F218">
        <v>2106</v>
      </c>
      <c r="G218">
        <v>64</v>
      </c>
    </row>
    <row r="219" spans="6:7" x14ac:dyDescent="0.2">
      <c r="F219">
        <v>131</v>
      </c>
      <c r="G219">
        <v>245</v>
      </c>
    </row>
    <row r="220" spans="6:7" x14ac:dyDescent="0.2">
      <c r="F220">
        <v>84</v>
      </c>
      <c r="G220">
        <v>71</v>
      </c>
    </row>
    <row r="221" spans="6:7" x14ac:dyDescent="0.2">
      <c r="F221">
        <v>155</v>
      </c>
      <c r="G221">
        <v>42</v>
      </c>
    </row>
    <row r="222" spans="6:7" x14ac:dyDescent="0.2">
      <c r="F222">
        <v>189</v>
      </c>
      <c r="G222">
        <v>156</v>
      </c>
    </row>
    <row r="223" spans="6:7" x14ac:dyDescent="0.2">
      <c r="F223">
        <v>4799</v>
      </c>
      <c r="G223">
        <v>1368</v>
      </c>
    </row>
    <row r="224" spans="6:7" x14ac:dyDescent="0.2">
      <c r="F224">
        <v>1137</v>
      </c>
      <c r="G224">
        <v>102</v>
      </c>
    </row>
    <row r="225" spans="6:7" x14ac:dyDescent="0.2">
      <c r="F225">
        <v>1152</v>
      </c>
      <c r="G225">
        <v>86</v>
      </c>
    </row>
    <row r="226" spans="6:7" x14ac:dyDescent="0.2">
      <c r="F226">
        <v>50</v>
      </c>
      <c r="G226">
        <v>253</v>
      </c>
    </row>
    <row r="227" spans="6:7" x14ac:dyDescent="0.2">
      <c r="F227">
        <v>3059</v>
      </c>
      <c r="G227">
        <v>157</v>
      </c>
    </row>
    <row r="228" spans="6:7" x14ac:dyDescent="0.2">
      <c r="F228">
        <v>34</v>
      </c>
      <c r="G228">
        <v>183</v>
      </c>
    </row>
    <row r="229" spans="6:7" x14ac:dyDescent="0.2">
      <c r="F229">
        <v>220</v>
      </c>
      <c r="G229">
        <v>82</v>
      </c>
    </row>
    <row r="230" spans="6:7" x14ac:dyDescent="0.2">
      <c r="F230">
        <v>1604</v>
      </c>
      <c r="G230">
        <v>1</v>
      </c>
    </row>
    <row r="231" spans="6:7" x14ac:dyDescent="0.2">
      <c r="F231">
        <v>454</v>
      </c>
      <c r="G231">
        <v>1198</v>
      </c>
    </row>
    <row r="232" spans="6:7" x14ac:dyDescent="0.2">
      <c r="F232">
        <v>123</v>
      </c>
      <c r="G232">
        <v>648</v>
      </c>
    </row>
    <row r="233" spans="6:7" x14ac:dyDescent="0.2">
      <c r="F233">
        <v>299</v>
      </c>
      <c r="G233">
        <v>64</v>
      </c>
    </row>
    <row r="234" spans="6:7" x14ac:dyDescent="0.2">
      <c r="F234">
        <v>2237</v>
      </c>
      <c r="G234">
        <v>62</v>
      </c>
    </row>
    <row r="235" spans="6:7" x14ac:dyDescent="0.2">
      <c r="F235">
        <v>645</v>
      </c>
      <c r="G235">
        <v>750</v>
      </c>
    </row>
    <row r="236" spans="6:7" x14ac:dyDescent="0.2">
      <c r="F236">
        <v>484</v>
      </c>
      <c r="G236">
        <v>105</v>
      </c>
    </row>
    <row r="237" spans="6:7" x14ac:dyDescent="0.2">
      <c r="F237">
        <v>154</v>
      </c>
      <c r="G237">
        <v>2604</v>
      </c>
    </row>
    <row r="238" spans="6:7" x14ac:dyDescent="0.2">
      <c r="F238">
        <v>82</v>
      </c>
      <c r="G238">
        <v>65</v>
      </c>
    </row>
    <row r="239" spans="6:7" x14ac:dyDescent="0.2">
      <c r="F239">
        <v>134</v>
      </c>
      <c r="G239">
        <v>94</v>
      </c>
    </row>
    <row r="240" spans="6:7" x14ac:dyDescent="0.2">
      <c r="F240">
        <v>5203</v>
      </c>
      <c r="G240">
        <v>257</v>
      </c>
    </row>
    <row r="241" spans="6:7" x14ac:dyDescent="0.2">
      <c r="F241">
        <v>94</v>
      </c>
      <c r="G241">
        <v>2928</v>
      </c>
    </row>
    <row r="242" spans="6:7" x14ac:dyDescent="0.2">
      <c r="F242">
        <v>205</v>
      </c>
      <c r="G242">
        <v>4697</v>
      </c>
    </row>
    <row r="243" spans="6:7" x14ac:dyDescent="0.2">
      <c r="F243">
        <v>92</v>
      </c>
      <c r="G243">
        <v>2915</v>
      </c>
    </row>
    <row r="244" spans="6:7" x14ac:dyDescent="0.2">
      <c r="F244">
        <v>219</v>
      </c>
      <c r="G244">
        <v>18</v>
      </c>
    </row>
    <row r="245" spans="6:7" x14ac:dyDescent="0.2">
      <c r="F245">
        <v>2526</v>
      </c>
      <c r="G245">
        <v>602</v>
      </c>
    </row>
    <row r="246" spans="6:7" x14ac:dyDescent="0.2">
      <c r="F246">
        <v>94</v>
      </c>
      <c r="G246">
        <v>1</v>
      </c>
    </row>
    <row r="247" spans="6:7" x14ac:dyDescent="0.2">
      <c r="F247">
        <v>1713</v>
      </c>
      <c r="G247">
        <v>3868</v>
      </c>
    </row>
    <row r="248" spans="6:7" x14ac:dyDescent="0.2">
      <c r="F248">
        <v>249</v>
      </c>
      <c r="G248">
        <v>504</v>
      </c>
    </row>
    <row r="249" spans="6:7" x14ac:dyDescent="0.2">
      <c r="F249">
        <v>192</v>
      </c>
      <c r="G249">
        <v>14</v>
      </c>
    </row>
    <row r="250" spans="6:7" x14ac:dyDescent="0.2">
      <c r="F250">
        <v>247</v>
      </c>
      <c r="G250">
        <v>750</v>
      </c>
    </row>
    <row r="251" spans="6:7" x14ac:dyDescent="0.2">
      <c r="F251">
        <v>2293</v>
      </c>
      <c r="G251">
        <v>77</v>
      </c>
    </row>
    <row r="252" spans="6:7" x14ac:dyDescent="0.2">
      <c r="F252">
        <v>3131</v>
      </c>
      <c r="G252">
        <v>752</v>
      </c>
    </row>
    <row r="253" spans="6:7" x14ac:dyDescent="0.2">
      <c r="F253">
        <v>143</v>
      </c>
      <c r="G253">
        <v>131</v>
      </c>
    </row>
    <row r="254" spans="6:7" x14ac:dyDescent="0.2">
      <c r="F254">
        <v>296</v>
      </c>
      <c r="G254">
        <v>87</v>
      </c>
    </row>
    <row r="255" spans="6:7" x14ac:dyDescent="0.2">
      <c r="F255">
        <v>170</v>
      </c>
      <c r="G255">
        <v>1063</v>
      </c>
    </row>
    <row r="256" spans="6:7" x14ac:dyDescent="0.2">
      <c r="F256">
        <v>86</v>
      </c>
      <c r="G256">
        <v>76</v>
      </c>
    </row>
    <row r="257" spans="6:7" x14ac:dyDescent="0.2">
      <c r="F257">
        <v>6286</v>
      </c>
      <c r="G257">
        <v>4428</v>
      </c>
    </row>
    <row r="258" spans="6:7" x14ac:dyDescent="0.2">
      <c r="F258">
        <v>3727</v>
      </c>
      <c r="G258">
        <v>58</v>
      </c>
    </row>
    <row r="259" spans="6:7" x14ac:dyDescent="0.2">
      <c r="F259">
        <v>1605</v>
      </c>
      <c r="G259">
        <v>111</v>
      </c>
    </row>
    <row r="260" spans="6:7" x14ac:dyDescent="0.2">
      <c r="F260">
        <v>2120</v>
      </c>
      <c r="G260">
        <v>2955</v>
      </c>
    </row>
    <row r="261" spans="6:7" x14ac:dyDescent="0.2">
      <c r="F261">
        <v>50</v>
      </c>
      <c r="G261">
        <v>1657</v>
      </c>
    </row>
    <row r="262" spans="6:7" x14ac:dyDescent="0.2">
      <c r="F262">
        <v>2080</v>
      </c>
      <c r="G262">
        <v>926</v>
      </c>
    </row>
    <row r="263" spans="6:7" x14ac:dyDescent="0.2">
      <c r="F263">
        <v>2105</v>
      </c>
      <c r="G263">
        <v>77</v>
      </c>
    </row>
    <row r="264" spans="6:7" x14ac:dyDescent="0.2">
      <c r="F264">
        <v>2436</v>
      </c>
      <c r="G264">
        <v>1748</v>
      </c>
    </row>
    <row r="265" spans="6:7" x14ac:dyDescent="0.2">
      <c r="F265">
        <v>80</v>
      </c>
      <c r="G265">
        <v>79</v>
      </c>
    </row>
    <row r="266" spans="6:7" x14ac:dyDescent="0.2">
      <c r="F266">
        <v>42</v>
      </c>
      <c r="G266">
        <v>889</v>
      </c>
    </row>
    <row r="267" spans="6:7" x14ac:dyDescent="0.2">
      <c r="F267">
        <v>139</v>
      </c>
      <c r="G267">
        <v>56</v>
      </c>
    </row>
    <row r="268" spans="6:7" x14ac:dyDescent="0.2">
      <c r="F268">
        <v>159</v>
      </c>
      <c r="G268">
        <v>1</v>
      </c>
    </row>
    <row r="269" spans="6:7" x14ac:dyDescent="0.2">
      <c r="F269">
        <v>381</v>
      </c>
      <c r="G269">
        <v>83</v>
      </c>
    </row>
    <row r="270" spans="6:7" x14ac:dyDescent="0.2">
      <c r="F270">
        <v>194</v>
      </c>
      <c r="G270">
        <v>2025</v>
      </c>
    </row>
    <row r="271" spans="6:7" x14ac:dyDescent="0.2">
      <c r="F271">
        <v>106</v>
      </c>
      <c r="G271">
        <v>14</v>
      </c>
    </row>
    <row r="272" spans="6:7" x14ac:dyDescent="0.2">
      <c r="F272">
        <v>142</v>
      </c>
      <c r="G272">
        <v>656</v>
      </c>
    </row>
    <row r="273" spans="6:7" x14ac:dyDescent="0.2">
      <c r="F273">
        <v>211</v>
      </c>
      <c r="G273">
        <v>1596</v>
      </c>
    </row>
    <row r="274" spans="6:7" x14ac:dyDescent="0.2">
      <c r="F274">
        <v>2756</v>
      </c>
      <c r="G274">
        <v>10</v>
      </c>
    </row>
    <row r="275" spans="6:7" x14ac:dyDescent="0.2">
      <c r="F275">
        <v>173</v>
      </c>
      <c r="G275">
        <v>1121</v>
      </c>
    </row>
    <row r="276" spans="6:7" x14ac:dyDescent="0.2">
      <c r="F276">
        <v>87</v>
      </c>
      <c r="G276">
        <v>15</v>
      </c>
    </row>
    <row r="277" spans="6:7" x14ac:dyDescent="0.2">
      <c r="F277">
        <v>1572</v>
      </c>
      <c r="G277">
        <v>191</v>
      </c>
    </row>
    <row r="278" spans="6:7" x14ac:dyDescent="0.2">
      <c r="F278">
        <v>2346</v>
      </c>
      <c r="G278">
        <v>16</v>
      </c>
    </row>
    <row r="279" spans="6:7" x14ac:dyDescent="0.2">
      <c r="F279">
        <v>115</v>
      </c>
      <c r="G279">
        <v>17</v>
      </c>
    </row>
    <row r="280" spans="6:7" x14ac:dyDescent="0.2">
      <c r="F280">
        <v>85</v>
      </c>
      <c r="G280">
        <v>34</v>
      </c>
    </row>
    <row r="281" spans="6:7" x14ac:dyDescent="0.2">
      <c r="F281">
        <v>144</v>
      </c>
      <c r="G281">
        <v>1</v>
      </c>
    </row>
    <row r="282" spans="6:7" x14ac:dyDescent="0.2">
      <c r="F282">
        <v>2443</v>
      </c>
      <c r="G282">
        <v>1274</v>
      </c>
    </row>
    <row r="283" spans="6:7" x14ac:dyDescent="0.2">
      <c r="F283">
        <v>64</v>
      </c>
      <c r="G283">
        <v>210</v>
      </c>
    </row>
    <row r="284" spans="6:7" x14ac:dyDescent="0.2">
      <c r="F284">
        <v>268</v>
      </c>
      <c r="G284">
        <v>248</v>
      </c>
    </row>
    <row r="285" spans="6:7" x14ac:dyDescent="0.2">
      <c r="F285">
        <v>195</v>
      </c>
      <c r="G285">
        <v>513</v>
      </c>
    </row>
    <row r="286" spans="6:7" x14ac:dyDescent="0.2">
      <c r="F286">
        <v>186</v>
      </c>
      <c r="G286">
        <v>3410</v>
      </c>
    </row>
    <row r="287" spans="6:7" x14ac:dyDescent="0.2">
      <c r="F287">
        <v>460</v>
      </c>
      <c r="G287">
        <v>10</v>
      </c>
    </row>
    <row r="288" spans="6:7" x14ac:dyDescent="0.2">
      <c r="F288">
        <v>2528</v>
      </c>
      <c r="G288">
        <v>2201</v>
      </c>
    </row>
    <row r="289" spans="6:7" x14ac:dyDescent="0.2">
      <c r="F289">
        <v>3657</v>
      </c>
      <c r="G289">
        <v>676</v>
      </c>
    </row>
    <row r="290" spans="6:7" x14ac:dyDescent="0.2">
      <c r="F290">
        <v>131</v>
      </c>
      <c r="G290">
        <v>831</v>
      </c>
    </row>
    <row r="291" spans="6:7" x14ac:dyDescent="0.2">
      <c r="F291">
        <v>239</v>
      </c>
      <c r="G291">
        <v>859</v>
      </c>
    </row>
    <row r="292" spans="6:7" x14ac:dyDescent="0.2">
      <c r="F292">
        <v>78</v>
      </c>
      <c r="G292">
        <v>45</v>
      </c>
    </row>
    <row r="293" spans="6:7" x14ac:dyDescent="0.2">
      <c r="F293">
        <v>1773</v>
      </c>
      <c r="G293">
        <v>6</v>
      </c>
    </row>
    <row r="294" spans="6:7" x14ac:dyDescent="0.2">
      <c r="F294">
        <v>32</v>
      </c>
      <c r="G294">
        <v>7</v>
      </c>
    </row>
    <row r="295" spans="6:7" x14ac:dyDescent="0.2">
      <c r="F295">
        <v>369</v>
      </c>
      <c r="G295">
        <v>31</v>
      </c>
    </row>
    <row r="296" spans="6:7" x14ac:dyDescent="0.2">
      <c r="F296">
        <v>89</v>
      </c>
      <c r="G296">
        <v>78</v>
      </c>
    </row>
    <row r="297" spans="6:7" x14ac:dyDescent="0.2">
      <c r="F297">
        <v>147</v>
      </c>
      <c r="G297">
        <v>1225</v>
      </c>
    </row>
    <row r="298" spans="6:7" x14ac:dyDescent="0.2">
      <c r="F298">
        <v>126</v>
      </c>
      <c r="G298">
        <v>1</v>
      </c>
    </row>
    <row r="299" spans="6:7" x14ac:dyDescent="0.2">
      <c r="F299">
        <v>2218</v>
      </c>
      <c r="G299">
        <v>67</v>
      </c>
    </row>
    <row r="300" spans="6:7" x14ac:dyDescent="0.2">
      <c r="F300">
        <v>202</v>
      </c>
      <c r="G300">
        <v>19</v>
      </c>
    </row>
    <row r="301" spans="6:7" x14ac:dyDescent="0.2">
      <c r="F301">
        <v>140</v>
      </c>
      <c r="G301">
        <v>2108</v>
      </c>
    </row>
    <row r="302" spans="6:7" x14ac:dyDescent="0.2">
      <c r="F302">
        <v>1052</v>
      </c>
      <c r="G302">
        <v>679</v>
      </c>
    </row>
    <row r="303" spans="6:7" x14ac:dyDescent="0.2">
      <c r="F303">
        <v>247</v>
      </c>
      <c r="G303">
        <v>36</v>
      </c>
    </row>
    <row r="304" spans="6:7" x14ac:dyDescent="0.2">
      <c r="F304">
        <v>84</v>
      </c>
      <c r="G304">
        <v>47</v>
      </c>
    </row>
    <row r="305" spans="6:7" x14ac:dyDescent="0.2">
      <c r="F305">
        <v>88</v>
      </c>
      <c r="G305">
        <v>70</v>
      </c>
    </row>
    <row r="306" spans="6:7" x14ac:dyDescent="0.2">
      <c r="F306">
        <v>156</v>
      </c>
      <c r="G306">
        <v>154</v>
      </c>
    </row>
    <row r="307" spans="6:7" x14ac:dyDescent="0.2">
      <c r="F307">
        <v>2985</v>
      </c>
      <c r="G307">
        <v>22</v>
      </c>
    </row>
    <row r="308" spans="6:7" x14ac:dyDescent="0.2">
      <c r="F308">
        <v>762</v>
      </c>
      <c r="G308">
        <v>1758</v>
      </c>
    </row>
    <row r="309" spans="6:7" x14ac:dyDescent="0.2">
      <c r="F309">
        <v>554</v>
      </c>
      <c r="G309">
        <v>94</v>
      </c>
    </row>
    <row r="310" spans="6:7" x14ac:dyDescent="0.2">
      <c r="F310">
        <v>135</v>
      </c>
      <c r="G310">
        <v>33</v>
      </c>
    </row>
    <row r="311" spans="6:7" x14ac:dyDescent="0.2">
      <c r="F311">
        <v>122</v>
      </c>
      <c r="G311">
        <v>1</v>
      </c>
    </row>
    <row r="312" spans="6:7" x14ac:dyDescent="0.2">
      <c r="F312">
        <v>221</v>
      </c>
      <c r="G312">
        <v>31</v>
      </c>
    </row>
    <row r="313" spans="6:7" x14ac:dyDescent="0.2">
      <c r="F313">
        <v>126</v>
      </c>
      <c r="G313">
        <v>35</v>
      </c>
    </row>
    <row r="314" spans="6:7" x14ac:dyDescent="0.2">
      <c r="F314">
        <v>1022</v>
      </c>
      <c r="G314">
        <v>63</v>
      </c>
    </row>
    <row r="315" spans="6:7" x14ac:dyDescent="0.2">
      <c r="F315">
        <v>3177</v>
      </c>
      <c r="G315">
        <v>526</v>
      </c>
    </row>
    <row r="316" spans="6:7" x14ac:dyDescent="0.2">
      <c r="F316">
        <v>198</v>
      </c>
      <c r="G316">
        <v>121</v>
      </c>
    </row>
    <row r="317" spans="6:7" x14ac:dyDescent="0.2">
      <c r="F317">
        <v>85</v>
      </c>
      <c r="G317">
        <v>67</v>
      </c>
    </row>
    <row r="318" spans="6:7" x14ac:dyDescent="0.2">
      <c r="F318">
        <v>3596</v>
      </c>
      <c r="G318">
        <v>57</v>
      </c>
    </row>
    <row r="319" spans="6:7" x14ac:dyDescent="0.2">
      <c r="F319">
        <v>244</v>
      </c>
      <c r="G319">
        <v>1229</v>
      </c>
    </row>
    <row r="320" spans="6:7" x14ac:dyDescent="0.2">
      <c r="F320">
        <v>5180</v>
      </c>
      <c r="G320">
        <v>12</v>
      </c>
    </row>
    <row r="321" spans="6:7" x14ac:dyDescent="0.2">
      <c r="F321">
        <v>589</v>
      </c>
      <c r="G321">
        <v>452</v>
      </c>
    </row>
    <row r="322" spans="6:7" x14ac:dyDescent="0.2">
      <c r="F322">
        <v>2725</v>
      </c>
      <c r="G322">
        <v>1886</v>
      </c>
    </row>
    <row r="323" spans="6:7" x14ac:dyDescent="0.2">
      <c r="F323">
        <v>300</v>
      </c>
      <c r="G323">
        <v>1825</v>
      </c>
    </row>
    <row r="324" spans="6:7" x14ac:dyDescent="0.2">
      <c r="F324">
        <v>144</v>
      </c>
      <c r="G324">
        <v>31</v>
      </c>
    </row>
    <row r="325" spans="6:7" x14ac:dyDescent="0.2">
      <c r="F325">
        <v>87</v>
      </c>
      <c r="G325">
        <v>107</v>
      </c>
    </row>
    <row r="326" spans="6:7" x14ac:dyDescent="0.2">
      <c r="F326">
        <v>3116</v>
      </c>
      <c r="G326">
        <v>27</v>
      </c>
    </row>
    <row r="327" spans="6:7" x14ac:dyDescent="0.2">
      <c r="F327">
        <v>909</v>
      </c>
      <c r="G327">
        <v>1221</v>
      </c>
    </row>
    <row r="328" spans="6:7" x14ac:dyDescent="0.2">
      <c r="F328">
        <v>1613</v>
      </c>
      <c r="G328">
        <v>1</v>
      </c>
    </row>
    <row r="329" spans="6:7" x14ac:dyDescent="0.2">
      <c r="F329">
        <v>136</v>
      </c>
      <c r="G329">
        <v>16</v>
      </c>
    </row>
    <row r="330" spans="6:7" x14ac:dyDescent="0.2">
      <c r="F330">
        <v>130</v>
      </c>
      <c r="G330">
        <v>41</v>
      </c>
    </row>
    <row r="331" spans="6:7" x14ac:dyDescent="0.2">
      <c r="F331">
        <v>102</v>
      </c>
      <c r="G331">
        <v>523</v>
      </c>
    </row>
    <row r="332" spans="6:7" x14ac:dyDescent="0.2">
      <c r="F332">
        <v>4006</v>
      </c>
      <c r="G332">
        <v>141</v>
      </c>
    </row>
    <row r="333" spans="6:7" x14ac:dyDescent="0.2">
      <c r="F333">
        <v>1629</v>
      </c>
      <c r="G333">
        <v>52</v>
      </c>
    </row>
    <row r="334" spans="6:7" x14ac:dyDescent="0.2">
      <c r="F334">
        <v>2188</v>
      </c>
      <c r="G334">
        <v>225</v>
      </c>
    </row>
    <row r="335" spans="6:7" x14ac:dyDescent="0.2">
      <c r="F335">
        <v>2409</v>
      </c>
      <c r="G335">
        <v>38</v>
      </c>
    </row>
    <row r="336" spans="6:7" x14ac:dyDescent="0.2">
      <c r="F336">
        <v>194</v>
      </c>
      <c r="G336">
        <v>15</v>
      </c>
    </row>
    <row r="337" spans="6:7" x14ac:dyDescent="0.2">
      <c r="F337">
        <v>1140</v>
      </c>
      <c r="G337">
        <v>37</v>
      </c>
    </row>
    <row r="338" spans="6:7" x14ac:dyDescent="0.2">
      <c r="F338">
        <v>102</v>
      </c>
      <c r="G338">
        <v>112</v>
      </c>
    </row>
    <row r="339" spans="6:7" x14ac:dyDescent="0.2">
      <c r="F339">
        <v>2857</v>
      </c>
      <c r="G339">
        <v>21</v>
      </c>
    </row>
    <row r="340" spans="6:7" x14ac:dyDescent="0.2">
      <c r="F340">
        <v>107</v>
      </c>
      <c r="G340">
        <v>67</v>
      </c>
    </row>
    <row r="341" spans="6:7" x14ac:dyDescent="0.2">
      <c r="F341">
        <v>160</v>
      </c>
      <c r="G341">
        <v>78</v>
      </c>
    </row>
    <row r="342" spans="6:7" x14ac:dyDescent="0.2">
      <c r="F342">
        <v>2230</v>
      </c>
      <c r="G342">
        <v>67</v>
      </c>
    </row>
    <row r="343" spans="6:7" x14ac:dyDescent="0.2">
      <c r="F343">
        <v>316</v>
      </c>
      <c r="G343">
        <v>263</v>
      </c>
    </row>
    <row r="344" spans="6:7" x14ac:dyDescent="0.2">
      <c r="F344">
        <v>117</v>
      </c>
      <c r="G344">
        <v>1691</v>
      </c>
    </row>
    <row r="345" spans="6:7" x14ac:dyDescent="0.2">
      <c r="F345">
        <v>6406</v>
      </c>
      <c r="G345">
        <v>181</v>
      </c>
    </row>
    <row r="346" spans="6:7" x14ac:dyDescent="0.2">
      <c r="F346">
        <v>192</v>
      </c>
      <c r="G346">
        <v>13</v>
      </c>
    </row>
    <row r="347" spans="6:7" x14ac:dyDescent="0.2">
      <c r="F347">
        <v>26</v>
      </c>
      <c r="G347">
        <v>1</v>
      </c>
    </row>
    <row r="348" spans="6:7" x14ac:dyDescent="0.2">
      <c r="F348">
        <v>723</v>
      </c>
      <c r="G348">
        <v>21</v>
      </c>
    </row>
    <row r="349" spans="6:7" x14ac:dyDescent="0.2">
      <c r="F349">
        <v>170</v>
      </c>
      <c r="G349">
        <v>830</v>
      </c>
    </row>
    <row r="350" spans="6:7" x14ac:dyDescent="0.2">
      <c r="F350">
        <v>238</v>
      </c>
      <c r="G350">
        <v>130</v>
      </c>
    </row>
    <row r="351" spans="6:7" x14ac:dyDescent="0.2">
      <c r="F351">
        <v>55</v>
      </c>
      <c r="G351">
        <v>55</v>
      </c>
    </row>
    <row r="352" spans="6:7" x14ac:dyDescent="0.2">
      <c r="F352">
        <v>128</v>
      </c>
      <c r="G352">
        <v>114</v>
      </c>
    </row>
    <row r="353" spans="6:7" x14ac:dyDescent="0.2">
      <c r="F353">
        <v>2144</v>
      </c>
      <c r="G353">
        <v>594</v>
      </c>
    </row>
    <row r="354" spans="6:7" x14ac:dyDescent="0.2">
      <c r="F354">
        <v>2693</v>
      </c>
      <c r="G354">
        <v>24</v>
      </c>
    </row>
    <row r="355" spans="6:7" x14ac:dyDescent="0.2">
      <c r="F355">
        <v>432</v>
      </c>
      <c r="G355">
        <v>252</v>
      </c>
    </row>
    <row r="356" spans="6:7" x14ac:dyDescent="0.2">
      <c r="F356">
        <v>189</v>
      </c>
      <c r="G356">
        <v>67</v>
      </c>
    </row>
    <row r="357" spans="6:7" x14ac:dyDescent="0.2">
      <c r="F357">
        <v>154</v>
      </c>
      <c r="G357">
        <v>742</v>
      </c>
    </row>
    <row r="358" spans="6:7" x14ac:dyDescent="0.2">
      <c r="F358">
        <v>96</v>
      </c>
      <c r="G358">
        <v>75</v>
      </c>
    </row>
    <row r="359" spans="6:7" x14ac:dyDescent="0.2">
      <c r="F359">
        <v>3063</v>
      </c>
      <c r="G359">
        <v>4405</v>
      </c>
    </row>
    <row r="360" spans="6:7" x14ac:dyDescent="0.2">
      <c r="F360">
        <v>2266</v>
      </c>
      <c r="G360">
        <v>92</v>
      </c>
    </row>
    <row r="361" spans="6:7" x14ac:dyDescent="0.2">
      <c r="F361">
        <v>194</v>
      </c>
      <c r="G361">
        <v>64</v>
      </c>
    </row>
    <row r="362" spans="6:7" x14ac:dyDescent="0.2">
      <c r="F362">
        <v>129</v>
      </c>
      <c r="G362">
        <v>64</v>
      </c>
    </row>
    <row r="363" spans="6:7" x14ac:dyDescent="0.2">
      <c r="F363">
        <v>375</v>
      </c>
      <c r="G363">
        <v>842</v>
      </c>
    </row>
    <row r="364" spans="6:7" x14ac:dyDescent="0.2">
      <c r="F364">
        <v>409</v>
      </c>
      <c r="G364">
        <v>112</v>
      </c>
    </row>
    <row r="365" spans="6:7" x14ac:dyDescent="0.2">
      <c r="F365">
        <v>234</v>
      </c>
      <c r="G365">
        <v>374</v>
      </c>
    </row>
    <row r="366" spans="6:7" x14ac:dyDescent="0.2">
      <c r="F366">
        <v>3016</v>
      </c>
    </row>
    <row r="367" spans="6:7" x14ac:dyDescent="0.2">
      <c r="F367">
        <v>264</v>
      </c>
    </row>
    <row r="368" spans="6:7" x14ac:dyDescent="0.2">
      <c r="F368">
        <v>272</v>
      </c>
    </row>
    <row r="369" spans="6:6" x14ac:dyDescent="0.2">
      <c r="F369">
        <v>419</v>
      </c>
    </row>
    <row r="370" spans="6:6" x14ac:dyDescent="0.2">
      <c r="F370">
        <v>1621</v>
      </c>
    </row>
    <row r="371" spans="6:6" x14ac:dyDescent="0.2">
      <c r="F371">
        <v>1101</v>
      </c>
    </row>
    <row r="372" spans="6:6" x14ac:dyDescent="0.2">
      <c r="F372">
        <v>1073</v>
      </c>
    </row>
    <row r="373" spans="6:6" x14ac:dyDescent="0.2">
      <c r="F373">
        <v>331</v>
      </c>
    </row>
    <row r="374" spans="6:6" x14ac:dyDescent="0.2">
      <c r="F374">
        <v>1170</v>
      </c>
    </row>
    <row r="375" spans="6:6" x14ac:dyDescent="0.2">
      <c r="F375">
        <v>363</v>
      </c>
    </row>
    <row r="376" spans="6:6" x14ac:dyDescent="0.2">
      <c r="F376">
        <v>103</v>
      </c>
    </row>
    <row r="377" spans="6:6" x14ac:dyDescent="0.2">
      <c r="F377">
        <v>147</v>
      </c>
    </row>
    <row r="378" spans="6:6" x14ac:dyDescent="0.2">
      <c r="F378">
        <v>110</v>
      </c>
    </row>
    <row r="379" spans="6:6" x14ac:dyDescent="0.2">
      <c r="F379">
        <v>134</v>
      </c>
    </row>
    <row r="380" spans="6:6" x14ac:dyDescent="0.2">
      <c r="F380">
        <v>269</v>
      </c>
    </row>
    <row r="381" spans="6:6" x14ac:dyDescent="0.2">
      <c r="F381">
        <v>175</v>
      </c>
    </row>
    <row r="382" spans="6:6" x14ac:dyDescent="0.2">
      <c r="F382">
        <v>69</v>
      </c>
    </row>
    <row r="383" spans="6:6" x14ac:dyDescent="0.2">
      <c r="F383">
        <v>190</v>
      </c>
    </row>
    <row r="384" spans="6:6" x14ac:dyDescent="0.2">
      <c r="F384">
        <v>237</v>
      </c>
    </row>
    <row r="385" spans="6:6" x14ac:dyDescent="0.2">
      <c r="F385">
        <v>196</v>
      </c>
    </row>
    <row r="386" spans="6:6" x14ac:dyDescent="0.2">
      <c r="F386">
        <v>7295</v>
      </c>
    </row>
    <row r="387" spans="6:6" x14ac:dyDescent="0.2">
      <c r="F387">
        <v>2893</v>
      </c>
    </row>
    <row r="388" spans="6:6" x14ac:dyDescent="0.2">
      <c r="F388">
        <v>820</v>
      </c>
    </row>
    <row r="389" spans="6:6" x14ac:dyDescent="0.2">
      <c r="F389">
        <v>2038</v>
      </c>
    </row>
    <row r="390" spans="6:6" x14ac:dyDescent="0.2">
      <c r="F390">
        <v>116</v>
      </c>
    </row>
    <row r="391" spans="6:6" x14ac:dyDescent="0.2">
      <c r="F391">
        <v>1345</v>
      </c>
    </row>
    <row r="392" spans="6:6" x14ac:dyDescent="0.2">
      <c r="F392">
        <v>168</v>
      </c>
    </row>
    <row r="393" spans="6:6" x14ac:dyDescent="0.2">
      <c r="F393">
        <v>137</v>
      </c>
    </row>
    <row r="394" spans="6:6" x14ac:dyDescent="0.2">
      <c r="F394">
        <v>186</v>
      </c>
    </row>
    <row r="395" spans="6:6" x14ac:dyDescent="0.2">
      <c r="F395">
        <v>125</v>
      </c>
    </row>
    <row r="396" spans="6:6" x14ac:dyDescent="0.2">
      <c r="F396">
        <v>202</v>
      </c>
    </row>
    <row r="397" spans="6:6" x14ac:dyDescent="0.2">
      <c r="F397">
        <v>103</v>
      </c>
    </row>
    <row r="398" spans="6:6" x14ac:dyDescent="0.2">
      <c r="F398">
        <v>1785</v>
      </c>
    </row>
    <row r="399" spans="6:6" x14ac:dyDescent="0.2">
      <c r="F399">
        <v>157</v>
      </c>
    </row>
    <row r="400" spans="6:6" x14ac:dyDescent="0.2">
      <c r="F400">
        <v>555</v>
      </c>
    </row>
    <row r="401" spans="6:6" x14ac:dyDescent="0.2">
      <c r="F401">
        <v>297</v>
      </c>
    </row>
    <row r="402" spans="6:6" x14ac:dyDescent="0.2">
      <c r="F402">
        <v>123</v>
      </c>
    </row>
    <row r="403" spans="6:6" x14ac:dyDescent="0.2">
      <c r="F403">
        <v>3036</v>
      </c>
    </row>
    <row r="404" spans="6:6" x14ac:dyDescent="0.2">
      <c r="F404">
        <v>144</v>
      </c>
    </row>
    <row r="405" spans="6:6" x14ac:dyDescent="0.2">
      <c r="F405">
        <v>121</v>
      </c>
    </row>
    <row r="406" spans="6:6" x14ac:dyDescent="0.2">
      <c r="F406">
        <v>181</v>
      </c>
    </row>
    <row r="407" spans="6:6" x14ac:dyDescent="0.2">
      <c r="F407">
        <v>122</v>
      </c>
    </row>
    <row r="408" spans="6:6" x14ac:dyDescent="0.2">
      <c r="F408">
        <v>1071</v>
      </c>
    </row>
    <row r="409" spans="6:6" x14ac:dyDescent="0.2">
      <c r="F409">
        <v>980</v>
      </c>
    </row>
    <row r="410" spans="6:6" x14ac:dyDescent="0.2">
      <c r="F410">
        <v>536</v>
      </c>
    </row>
    <row r="411" spans="6:6" x14ac:dyDescent="0.2">
      <c r="F411">
        <v>1991</v>
      </c>
    </row>
    <row r="412" spans="6:6" x14ac:dyDescent="0.2">
      <c r="F412">
        <v>180</v>
      </c>
    </row>
    <row r="413" spans="6:6" x14ac:dyDescent="0.2">
      <c r="F413">
        <v>130</v>
      </c>
    </row>
    <row r="414" spans="6:6" x14ac:dyDescent="0.2">
      <c r="F414">
        <v>122</v>
      </c>
    </row>
    <row r="415" spans="6:6" x14ac:dyDescent="0.2">
      <c r="F415">
        <v>140</v>
      </c>
    </row>
    <row r="416" spans="6:6" x14ac:dyDescent="0.2">
      <c r="F416">
        <v>3388</v>
      </c>
    </row>
    <row r="417" spans="6:6" x14ac:dyDescent="0.2">
      <c r="F417">
        <v>280</v>
      </c>
    </row>
    <row r="418" spans="6:6" x14ac:dyDescent="0.2">
      <c r="F418">
        <v>366</v>
      </c>
    </row>
    <row r="419" spans="6:6" x14ac:dyDescent="0.2">
      <c r="F419">
        <v>270</v>
      </c>
    </row>
    <row r="420" spans="6:6" x14ac:dyDescent="0.2">
      <c r="F420">
        <v>137</v>
      </c>
    </row>
    <row r="421" spans="6:6" x14ac:dyDescent="0.2">
      <c r="F421">
        <v>3205</v>
      </c>
    </row>
    <row r="422" spans="6:6" x14ac:dyDescent="0.2">
      <c r="F422">
        <v>288</v>
      </c>
    </row>
    <row r="423" spans="6:6" x14ac:dyDescent="0.2">
      <c r="F423">
        <v>148</v>
      </c>
    </row>
    <row r="424" spans="6:6" x14ac:dyDescent="0.2">
      <c r="F424">
        <v>114</v>
      </c>
    </row>
    <row r="425" spans="6:6" x14ac:dyDescent="0.2">
      <c r="F425">
        <v>1518</v>
      </c>
    </row>
    <row r="426" spans="6:6" x14ac:dyDescent="0.2">
      <c r="F426">
        <v>166</v>
      </c>
    </row>
    <row r="427" spans="6:6" x14ac:dyDescent="0.2">
      <c r="F427">
        <v>100</v>
      </c>
    </row>
    <row r="428" spans="6:6" x14ac:dyDescent="0.2">
      <c r="F428">
        <v>235</v>
      </c>
    </row>
    <row r="429" spans="6:6" x14ac:dyDescent="0.2">
      <c r="F429">
        <v>148</v>
      </c>
    </row>
    <row r="430" spans="6:6" x14ac:dyDescent="0.2">
      <c r="F430">
        <v>198</v>
      </c>
    </row>
    <row r="431" spans="6:6" x14ac:dyDescent="0.2">
      <c r="F431">
        <v>150</v>
      </c>
    </row>
    <row r="432" spans="6:6" x14ac:dyDescent="0.2">
      <c r="F432">
        <v>216</v>
      </c>
    </row>
    <row r="433" spans="6:6" x14ac:dyDescent="0.2">
      <c r="F433">
        <v>5139</v>
      </c>
    </row>
    <row r="434" spans="6:6" x14ac:dyDescent="0.2">
      <c r="F434">
        <v>2353</v>
      </c>
    </row>
    <row r="435" spans="6:6" x14ac:dyDescent="0.2">
      <c r="F435">
        <v>78</v>
      </c>
    </row>
    <row r="436" spans="6:6" x14ac:dyDescent="0.2">
      <c r="F436">
        <v>174</v>
      </c>
    </row>
    <row r="437" spans="6:6" x14ac:dyDescent="0.2">
      <c r="F437">
        <v>164</v>
      </c>
    </row>
    <row r="438" spans="6:6" x14ac:dyDescent="0.2">
      <c r="F438">
        <v>161</v>
      </c>
    </row>
    <row r="439" spans="6:6" x14ac:dyDescent="0.2">
      <c r="F439">
        <v>138</v>
      </c>
    </row>
    <row r="440" spans="6:6" x14ac:dyDescent="0.2">
      <c r="F440">
        <v>3308</v>
      </c>
    </row>
    <row r="441" spans="6:6" x14ac:dyDescent="0.2">
      <c r="F441">
        <v>127</v>
      </c>
    </row>
    <row r="442" spans="6:6" x14ac:dyDescent="0.2">
      <c r="F442">
        <v>207</v>
      </c>
    </row>
    <row r="443" spans="6:6" x14ac:dyDescent="0.2">
      <c r="F443">
        <v>181</v>
      </c>
    </row>
    <row r="444" spans="6:6" x14ac:dyDescent="0.2">
      <c r="F444">
        <v>110</v>
      </c>
    </row>
    <row r="445" spans="6:6" x14ac:dyDescent="0.2">
      <c r="F445">
        <v>185</v>
      </c>
    </row>
    <row r="446" spans="6:6" x14ac:dyDescent="0.2">
      <c r="F446">
        <v>121</v>
      </c>
    </row>
    <row r="447" spans="6:6" x14ac:dyDescent="0.2">
      <c r="F447">
        <v>106</v>
      </c>
    </row>
    <row r="448" spans="6:6" x14ac:dyDescent="0.2">
      <c r="F448">
        <v>142</v>
      </c>
    </row>
    <row r="449" spans="6:6" x14ac:dyDescent="0.2">
      <c r="F449">
        <v>233</v>
      </c>
    </row>
    <row r="450" spans="6:6" x14ac:dyDescent="0.2">
      <c r="F450">
        <v>218</v>
      </c>
    </row>
    <row r="451" spans="6:6" x14ac:dyDescent="0.2">
      <c r="F451">
        <v>76</v>
      </c>
    </row>
    <row r="452" spans="6:6" x14ac:dyDescent="0.2">
      <c r="F452">
        <v>43</v>
      </c>
    </row>
    <row r="453" spans="6:6" x14ac:dyDescent="0.2">
      <c r="F453">
        <v>221</v>
      </c>
    </row>
    <row r="454" spans="6:6" x14ac:dyDescent="0.2">
      <c r="F454">
        <v>2805</v>
      </c>
    </row>
    <row r="455" spans="6:6" x14ac:dyDescent="0.2">
      <c r="F455">
        <v>68</v>
      </c>
    </row>
    <row r="456" spans="6:6" x14ac:dyDescent="0.2">
      <c r="F456">
        <v>183</v>
      </c>
    </row>
    <row r="457" spans="6:6" x14ac:dyDescent="0.2">
      <c r="F457">
        <v>133</v>
      </c>
    </row>
    <row r="458" spans="6:6" x14ac:dyDescent="0.2">
      <c r="F458">
        <v>2489</v>
      </c>
    </row>
    <row r="459" spans="6:6" x14ac:dyDescent="0.2">
      <c r="F459">
        <v>69</v>
      </c>
    </row>
    <row r="460" spans="6:6" x14ac:dyDescent="0.2">
      <c r="F460">
        <v>279</v>
      </c>
    </row>
    <row r="461" spans="6:6" x14ac:dyDescent="0.2">
      <c r="F461">
        <v>210</v>
      </c>
    </row>
    <row r="462" spans="6:6" x14ac:dyDescent="0.2">
      <c r="F462">
        <v>2100</v>
      </c>
    </row>
    <row r="463" spans="6:6" x14ac:dyDescent="0.2">
      <c r="F463">
        <v>252</v>
      </c>
    </row>
    <row r="464" spans="6:6" x14ac:dyDescent="0.2">
      <c r="F464">
        <v>1280</v>
      </c>
    </row>
    <row r="465" spans="6:6" x14ac:dyDescent="0.2">
      <c r="F465">
        <v>157</v>
      </c>
    </row>
    <row r="466" spans="6:6" x14ac:dyDescent="0.2">
      <c r="F466">
        <v>194</v>
      </c>
    </row>
    <row r="467" spans="6:6" x14ac:dyDescent="0.2">
      <c r="F467">
        <v>82</v>
      </c>
    </row>
    <row r="468" spans="6:6" x14ac:dyDescent="0.2">
      <c r="F468">
        <v>4233</v>
      </c>
    </row>
    <row r="469" spans="6:6" x14ac:dyDescent="0.2">
      <c r="F469">
        <v>1297</v>
      </c>
    </row>
    <row r="470" spans="6:6" x14ac:dyDescent="0.2">
      <c r="F470">
        <v>165</v>
      </c>
    </row>
    <row r="471" spans="6:6" x14ac:dyDescent="0.2">
      <c r="F471">
        <v>119</v>
      </c>
    </row>
    <row r="472" spans="6:6" x14ac:dyDescent="0.2">
      <c r="F472">
        <v>1797</v>
      </c>
    </row>
    <row r="473" spans="6:6" x14ac:dyDescent="0.2">
      <c r="F473">
        <v>261</v>
      </c>
    </row>
    <row r="474" spans="6:6" x14ac:dyDescent="0.2">
      <c r="F474">
        <v>157</v>
      </c>
    </row>
    <row r="475" spans="6:6" x14ac:dyDescent="0.2">
      <c r="F475">
        <v>3533</v>
      </c>
    </row>
    <row r="476" spans="6:6" x14ac:dyDescent="0.2">
      <c r="F476">
        <v>155</v>
      </c>
    </row>
    <row r="477" spans="6:6" x14ac:dyDescent="0.2">
      <c r="F477">
        <v>132</v>
      </c>
    </row>
    <row r="478" spans="6:6" x14ac:dyDescent="0.2">
      <c r="F478">
        <v>1354</v>
      </c>
    </row>
    <row r="479" spans="6:6" x14ac:dyDescent="0.2">
      <c r="F479">
        <v>48</v>
      </c>
    </row>
    <row r="480" spans="6:6" x14ac:dyDescent="0.2">
      <c r="F480">
        <v>110</v>
      </c>
    </row>
    <row r="481" spans="6:6" x14ac:dyDescent="0.2">
      <c r="F481">
        <v>172</v>
      </c>
    </row>
    <row r="482" spans="6:6" x14ac:dyDescent="0.2">
      <c r="F482">
        <v>307</v>
      </c>
    </row>
    <row r="483" spans="6:6" x14ac:dyDescent="0.2">
      <c r="F483">
        <v>160</v>
      </c>
    </row>
    <row r="484" spans="6:6" x14ac:dyDescent="0.2">
      <c r="F484">
        <v>1467</v>
      </c>
    </row>
    <row r="485" spans="6:6" x14ac:dyDescent="0.2">
      <c r="F485">
        <v>2662</v>
      </c>
    </row>
    <row r="486" spans="6:6" x14ac:dyDescent="0.2">
      <c r="F486">
        <v>452</v>
      </c>
    </row>
    <row r="487" spans="6:6" x14ac:dyDescent="0.2">
      <c r="F487">
        <v>158</v>
      </c>
    </row>
    <row r="488" spans="6:6" x14ac:dyDescent="0.2">
      <c r="F488">
        <v>225</v>
      </c>
    </row>
    <row r="489" spans="6:6" x14ac:dyDescent="0.2">
      <c r="F489">
        <v>65</v>
      </c>
    </row>
    <row r="490" spans="6:6" x14ac:dyDescent="0.2">
      <c r="F490">
        <v>163</v>
      </c>
    </row>
    <row r="491" spans="6:6" x14ac:dyDescent="0.2">
      <c r="F491">
        <v>85</v>
      </c>
    </row>
    <row r="492" spans="6:6" x14ac:dyDescent="0.2">
      <c r="F492">
        <v>217</v>
      </c>
    </row>
    <row r="493" spans="6:6" x14ac:dyDescent="0.2">
      <c r="F493">
        <v>150</v>
      </c>
    </row>
    <row r="494" spans="6:6" x14ac:dyDescent="0.2">
      <c r="F494">
        <v>3272</v>
      </c>
    </row>
    <row r="495" spans="6:6" x14ac:dyDescent="0.2">
      <c r="F495">
        <v>300</v>
      </c>
    </row>
    <row r="496" spans="6:6" x14ac:dyDescent="0.2">
      <c r="F496">
        <v>126</v>
      </c>
    </row>
    <row r="497" spans="6:6" x14ac:dyDescent="0.2">
      <c r="F497">
        <v>2320</v>
      </c>
    </row>
    <row r="498" spans="6:6" x14ac:dyDescent="0.2">
      <c r="F498">
        <v>81</v>
      </c>
    </row>
    <row r="499" spans="6:6" x14ac:dyDescent="0.2">
      <c r="F499">
        <v>1887</v>
      </c>
    </row>
    <row r="500" spans="6:6" x14ac:dyDescent="0.2">
      <c r="F500">
        <v>4358</v>
      </c>
    </row>
    <row r="501" spans="6:6" x14ac:dyDescent="0.2">
      <c r="F501">
        <v>53</v>
      </c>
    </row>
    <row r="502" spans="6:6" x14ac:dyDescent="0.2">
      <c r="F502">
        <v>2414</v>
      </c>
    </row>
    <row r="503" spans="6:6" x14ac:dyDescent="0.2">
      <c r="F503">
        <v>80</v>
      </c>
    </row>
    <row r="504" spans="6:6" x14ac:dyDescent="0.2">
      <c r="F504">
        <v>193</v>
      </c>
    </row>
    <row r="505" spans="6:6" x14ac:dyDescent="0.2">
      <c r="F505">
        <v>52</v>
      </c>
    </row>
    <row r="506" spans="6:6" x14ac:dyDescent="0.2">
      <c r="F506">
        <v>290</v>
      </c>
    </row>
    <row r="507" spans="6:6" x14ac:dyDescent="0.2">
      <c r="F507">
        <v>122</v>
      </c>
    </row>
    <row r="508" spans="6:6" x14ac:dyDescent="0.2">
      <c r="F508">
        <v>1470</v>
      </c>
    </row>
    <row r="509" spans="6:6" x14ac:dyDescent="0.2">
      <c r="F509">
        <v>165</v>
      </c>
    </row>
    <row r="510" spans="6:6" x14ac:dyDescent="0.2">
      <c r="F510">
        <v>182</v>
      </c>
    </row>
    <row r="511" spans="6:6" x14ac:dyDescent="0.2">
      <c r="F511">
        <v>199</v>
      </c>
    </row>
    <row r="512" spans="6:6" x14ac:dyDescent="0.2">
      <c r="F512">
        <v>56</v>
      </c>
    </row>
    <row r="513" spans="6:6" x14ac:dyDescent="0.2">
      <c r="F513">
        <v>1460</v>
      </c>
    </row>
    <row r="514" spans="6:6" x14ac:dyDescent="0.2">
      <c r="F514">
        <v>123</v>
      </c>
    </row>
    <row r="515" spans="6:6" x14ac:dyDescent="0.2">
      <c r="F515">
        <v>159</v>
      </c>
    </row>
    <row r="516" spans="6:6" x14ac:dyDescent="0.2">
      <c r="F516">
        <v>110</v>
      </c>
    </row>
    <row r="517" spans="6:6" x14ac:dyDescent="0.2">
      <c r="F517">
        <v>236</v>
      </c>
    </row>
    <row r="518" spans="6:6" x14ac:dyDescent="0.2">
      <c r="F518">
        <v>191</v>
      </c>
    </row>
    <row r="519" spans="6:6" x14ac:dyDescent="0.2">
      <c r="F519">
        <v>3934</v>
      </c>
    </row>
    <row r="520" spans="6:6" x14ac:dyDescent="0.2">
      <c r="F520">
        <v>80</v>
      </c>
    </row>
    <row r="521" spans="6:6" x14ac:dyDescent="0.2">
      <c r="F521">
        <v>462</v>
      </c>
    </row>
    <row r="522" spans="6:6" x14ac:dyDescent="0.2">
      <c r="F522">
        <v>179</v>
      </c>
    </row>
    <row r="523" spans="6:6" x14ac:dyDescent="0.2">
      <c r="F523">
        <v>1866</v>
      </c>
    </row>
    <row r="524" spans="6:6" x14ac:dyDescent="0.2">
      <c r="F524">
        <v>156</v>
      </c>
    </row>
    <row r="525" spans="6:6" x14ac:dyDescent="0.2">
      <c r="F525">
        <v>255</v>
      </c>
    </row>
    <row r="526" spans="6:6" x14ac:dyDescent="0.2">
      <c r="F526">
        <v>2261</v>
      </c>
    </row>
    <row r="527" spans="6:6" x14ac:dyDescent="0.2">
      <c r="F527">
        <v>40</v>
      </c>
    </row>
    <row r="528" spans="6:6" x14ac:dyDescent="0.2">
      <c r="F528">
        <v>2289</v>
      </c>
    </row>
    <row r="529" spans="6:6" x14ac:dyDescent="0.2">
      <c r="F529">
        <v>65</v>
      </c>
    </row>
    <row r="530" spans="6:6" x14ac:dyDescent="0.2">
      <c r="F530">
        <v>3777</v>
      </c>
    </row>
    <row r="531" spans="6:6" x14ac:dyDescent="0.2">
      <c r="F531">
        <v>184</v>
      </c>
    </row>
    <row r="532" spans="6:6" x14ac:dyDescent="0.2">
      <c r="F532">
        <v>85</v>
      </c>
    </row>
    <row r="533" spans="6:6" x14ac:dyDescent="0.2">
      <c r="F533">
        <v>144</v>
      </c>
    </row>
    <row r="534" spans="6:6" x14ac:dyDescent="0.2">
      <c r="F534">
        <v>1902</v>
      </c>
    </row>
    <row r="535" spans="6:6" x14ac:dyDescent="0.2">
      <c r="F535">
        <v>105</v>
      </c>
    </row>
    <row r="536" spans="6:6" x14ac:dyDescent="0.2">
      <c r="F536">
        <v>132</v>
      </c>
    </row>
    <row r="537" spans="6:6" x14ac:dyDescent="0.2">
      <c r="F537">
        <v>96</v>
      </c>
    </row>
    <row r="538" spans="6:6" x14ac:dyDescent="0.2">
      <c r="F538">
        <v>114</v>
      </c>
    </row>
    <row r="539" spans="6:6" x14ac:dyDescent="0.2">
      <c r="F539">
        <v>203</v>
      </c>
    </row>
    <row r="540" spans="6:6" x14ac:dyDescent="0.2">
      <c r="F540">
        <v>1559</v>
      </c>
    </row>
    <row r="541" spans="6:6" x14ac:dyDescent="0.2">
      <c r="F541">
        <v>1548</v>
      </c>
    </row>
    <row r="542" spans="6:6" x14ac:dyDescent="0.2">
      <c r="F542">
        <v>80</v>
      </c>
    </row>
    <row r="543" spans="6:6" x14ac:dyDescent="0.2">
      <c r="F543">
        <v>131</v>
      </c>
    </row>
    <row r="544" spans="6:6" x14ac:dyDescent="0.2">
      <c r="F544">
        <v>112</v>
      </c>
    </row>
    <row r="545" spans="6:6" x14ac:dyDescent="0.2">
      <c r="F545">
        <v>155</v>
      </c>
    </row>
    <row r="546" spans="6:6" x14ac:dyDescent="0.2">
      <c r="F546">
        <v>266</v>
      </c>
    </row>
    <row r="547" spans="6:6" x14ac:dyDescent="0.2">
      <c r="F547">
        <v>155</v>
      </c>
    </row>
    <row r="548" spans="6:6" x14ac:dyDescent="0.2">
      <c r="F548">
        <v>207</v>
      </c>
    </row>
    <row r="549" spans="6:6" x14ac:dyDescent="0.2">
      <c r="F549">
        <v>245</v>
      </c>
    </row>
    <row r="550" spans="6:6" x14ac:dyDescent="0.2">
      <c r="F550">
        <v>1573</v>
      </c>
    </row>
    <row r="551" spans="6:6" x14ac:dyDescent="0.2">
      <c r="F551">
        <v>114</v>
      </c>
    </row>
    <row r="552" spans="6:6" x14ac:dyDescent="0.2">
      <c r="F552">
        <v>93</v>
      </c>
    </row>
    <row r="553" spans="6:6" x14ac:dyDescent="0.2">
      <c r="F553">
        <v>1681</v>
      </c>
    </row>
    <row r="554" spans="6:6" x14ac:dyDescent="0.2">
      <c r="F554">
        <v>32</v>
      </c>
    </row>
    <row r="555" spans="6:6" x14ac:dyDescent="0.2">
      <c r="F555">
        <v>135</v>
      </c>
    </row>
    <row r="556" spans="6:6" x14ac:dyDescent="0.2">
      <c r="F556">
        <v>140</v>
      </c>
    </row>
    <row r="557" spans="6:6" x14ac:dyDescent="0.2">
      <c r="F557">
        <v>92</v>
      </c>
    </row>
    <row r="558" spans="6:6" x14ac:dyDescent="0.2">
      <c r="F558">
        <v>1015</v>
      </c>
    </row>
    <row r="559" spans="6:6" x14ac:dyDescent="0.2">
      <c r="F559">
        <v>323</v>
      </c>
    </row>
    <row r="560" spans="6:6" x14ac:dyDescent="0.2">
      <c r="F560">
        <v>2326</v>
      </c>
    </row>
    <row r="561" spans="6:6" x14ac:dyDescent="0.2">
      <c r="F561">
        <v>381</v>
      </c>
    </row>
    <row r="562" spans="6:6" x14ac:dyDescent="0.2">
      <c r="F562">
        <v>480</v>
      </c>
    </row>
    <row r="563" spans="6:6" x14ac:dyDescent="0.2">
      <c r="F563">
        <v>226</v>
      </c>
    </row>
    <row r="564" spans="6:6" x14ac:dyDescent="0.2">
      <c r="F564">
        <v>241</v>
      </c>
    </row>
    <row r="565" spans="6:6" x14ac:dyDescent="0.2">
      <c r="F565">
        <v>132</v>
      </c>
    </row>
    <row r="566" spans="6:6" x14ac:dyDescent="0.2">
      <c r="F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Crowdfunding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Samuel Klein</cp:lastModifiedBy>
  <dcterms:created xsi:type="dcterms:W3CDTF">2021-09-29T18:52:28Z</dcterms:created>
  <dcterms:modified xsi:type="dcterms:W3CDTF">2023-12-21T16:16:58Z</dcterms:modified>
</cp:coreProperties>
</file>