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ueljon/Desktop/ODP/Code/GitHub_Repo/chem_lookup/"/>
    </mc:Choice>
  </mc:AlternateContent>
  <xr:revisionPtr revIDLastSave="0" documentId="13_ncr:1_{E6704F67-95FC-B64E-A6A1-CBEBBA9C2A2C}" xr6:coauthVersionLast="47" xr6:coauthVersionMax="47" xr10:uidLastSave="{00000000-0000-0000-0000-000000000000}"/>
  <bookViews>
    <workbookView xWindow="0" yWindow="500" windowWidth="16680" windowHeight="20500" xr2:uid="{A6E346B7-8E9A-41CC-9F4A-61C1E9A7B0C0}"/>
  </bookViews>
  <sheets>
    <sheet name="main" sheetId="11" r:id="rId1"/>
    <sheet name="Sheet1" sheetId="1" r:id="rId2"/>
    <sheet name="Chart1" sheetId="8" r:id="rId3"/>
    <sheet name="Chart2" sheetId="9" r:id="rId4"/>
    <sheet name="Chart3" sheetId="10" r:id="rId5"/>
    <sheet name="Data" sheetId="3" r:id="rId6"/>
  </sheets>
  <definedNames>
    <definedName name="_xlcn.WorksheetConnection_Sheet3C1F361" hidden="1">Data!$A$1:$D$36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C$1:$F$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2" i="1" l="1"/>
  <c r="AB52" i="1"/>
  <c r="AB22" i="1"/>
  <c r="T57" i="1"/>
  <c r="U44" i="1"/>
  <c r="T44" i="1"/>
  <c r="T18" i="1"/>
  <c r="U15" i="1"/>
  <c r="T15" i="1"/>
  <c r="U12" i="1"/>
  <c r="U11" i="1"/>
  <c r="T11" i="1"/>
  <c r="U7" i="1"/>
  <c r="T7" i="1"/>
  <c r="U5" i="1"/>
  <c r="T5" i="1"/>
  <c r="U4" i="1"/>
  <c r="U2" i="1"/>
  <c r="T2" i="1"/>
  <c r="Q40" i="1"/>
  <c r="P40" i="1"/>
  <c r="Q26" i="1"/>
  <c r="P26" i="1"/>
  <c r="Q25" i="1"/>
  <c r="P25" i="1"/>
  <c r="Q22" i="1"/>
  <c r="P22" i="1"/>
  <c r="Q14" i="1"/>
  <c r="P14" i="1"/>
  <c r="Q9" i="1"/>
  <c r="P9" i="1"/>
  <c r="Q7" i="1"/>
  <c r="P7" i="1"/>
  <c r="Q4" i="1"/>
  <c r="P4" i="1"/>
  <c r="Q3" i="1"/>
  <c r="P3" i="1"/>
  <c r="Q2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779EBB-690B-487F-9AA6-C72E4B602C8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019F143-C913-4933-97CC-C1F792BE5791}" name="WorksheetConnection_Sheet3!$C$1:$F$36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3C1F361"/>
        </x15:connection>
      </ext>
    </extLst>
  </connection>
</connections>
</file>

<file path=xl/sharedStrings.xml><?xml version="1.0" encoding="utf-8"?>
<sst xmlns="http://schemas.openxmlformats.org/spreadsheetml/2006/main" count="230" uniqueCount="105">
  <si>
    <t>Solvent</t>
  </si>
  <si>
    <t>1-butanol</t>
  </si>
  <si>
    <t>2-butanol</t>
  </si>
  <si>
    <t>3-Methyl-1-butanol</t>
  </si>
  <si>
    <t>Acetic Acid</t>
  </si>
  <si>
    <t>Acetone</t>
  </si>
  <si>
    <t>Anisole</t>
  </si>
  <si>
    <t>Butyl Acetate</t>
  </si>
  <si>
    <t>CPME</t>
  </si>
  <si>
    <t>Diethyl ether</t>
  </si>
  <si>
    <t>DMSO</t>
  </si>
  <si>
    <t>Ethanol</t>
  </si>
  <si>
    <t>Ethyl Acetate</t>
  </si>
  <si>
    <t>Ethyl Formate</t>
  </si>
  <si>
    <t>Formic Acid</t>
  </si>
  <si>
    <t>Heptane</t>
  </si>
  <si>
    <t>Isobutanol</t>
  </si>
  <si>
    <t>Isobutyl Acetate</t>
  </si>
  <si>
    <t>Isopropanol</t>
  </si>
  <si>
    <t>Isopropyl Acetate</t>
  </si>
  <si>
    <t>Methyl Acetate</t>
  </si>
  <si>
    <t>Methyl Ethyl Ketone (2-butanone)</t>
  </si>
  <si>
    <t>Methyl t-butyl ether</t>
  </si>
  <si>
    <t>Pentane</t>
  </si>
  <si>
    <t>Pentanol</t>
  </si>
  <si>
    <t>Propanol</t>
  </si>
  <si>
    <t>Propyl Acetate</t>
  </si>
  <si>
    <t>TEA</t>
  </si>
  <si>
    <t>Water</t>
  </si>
  <si>
    <t>2-Me-THF</t>
  </si>
  <si>
    <t>Acetonitrile</t>
  </si>
  <si>
    <t>Chloroform</t>
  </si>
  <si>
    <t>Cyclohexane</t>
  </si>
  <si>
    <t>Methanol</t>
  </si>
  <si>
    <t>Methylene Chloride (DCM)</t>
  </si>
  <si>
    <t>THF</t>
  </si>
  <si>
    <t>Toluene</t>
  </si>
  <si>
    <t>Dielectric Constant</t>
  </si>
  <si>
    <t>NA</t>
  </si>
  <si>
    <t>Viscosity</t>
  </si>
  <si>
    <t>α</t>
  </si>
  <si>
    <t>β</t>
  </si>
  <si>
    <t>π*</t>
  </si>
  <si>
    <t>N/A</t>
  </si>
  <si>
    <t>Pulled data from multiple sources and/or averaged</t>
  </si>
  <si>
    <t>Couldn't find data</t>
  </si>
  <si>
    <t>ET(30)</t>
  </si>
  <si>
    <t>Z</t>
  </si>
  <si>
    <t>BP</t>
  </si>
  <si>
    <t>Solubility</t>
  </si>
  <si>
    <t>pi-star</t>
  </si>
  <si>
    <t>beta</t>
  </si>
  <si>
    <t>alpha</t>
  </si>
  <si>
    <t>et_30</t>
  </si>
  <si>
    <t>z</t>
  </si>
  <si>
    <t>bp</t>
  </si>
  <si>
    <t>dielectric_constant</t>
  </si>
  <si>
    <t>avg_dielectric_constant</t>
  </si>
  <si>
    <t>class</t>
  </si>
  <si>
    <t>1,2-dichloroethene</t>
  </si>
  <si>
    <t>1,2-dimethoxyethane</t>
  </si>
  <si>
    <t>1,4-Dioxane</t>
  </si>
  <si>
    <t>2-Ethoxyethanol</t>
  </si>
  <si>
    <t>2-Methoxyethanol</t>
  </si>
  <si>
    <t>Chlorobenzene</t>
  </si>
  <si>
    <t>Cumene</t>
  </si>
  <si>
    <t>Ethylene Glycol</t>
  </si>
  <si>
    <t>Formamide</t>
  </si>
  <si>
    <t>Hexane</t>
  </si>
  <si>
    <t>Methylbutylketone</t>
  </si>
  <si>
    <t>Methylcyclohexane</t>
  </si>
  <si>
    <t>Methylisobutylketone</t>
  </si>
  <si>
    <t>N,N-dimethylacetamide</t>
  </si>
  <si>
    <t>N,N-dimethylformamide</t>
  </si>
  <si>
    <t>Nitromethane</t>
  </si>
  <si>
    <t>N-Methylpyrrolidone</t>
  </si>
  <si>
    <t>Pyridine</t>
  </si>
  <si>
    <t>Sulfolane</t>
  </si>
  <si>
    <t>Tetralin</t>
  </si>
  <si>
    <t>Trichloroethylene</t>
  </si>
  <si>
    <t>Xylene</t>
  </si>
  <si>
    <t>cis_min</t>
  </si>
  <si>
    <t>cis_max</t>
  </si>
  <si>
    <t>cis_acid_min</t>
  </si>
  <si>
    <t>cis_acid_max</t>
  </si>
  <si>
    <t>cic_monoester_min</t>
  </si>
  <si>
    <t>cic_monoester_max</t>
  </si>
  <si>
    <t>laudanosine_besylate_min</t>
  </si>
  <si>
    <t>laudanosine_besylate_max</t>
  </si>
  <si>
    <t>laudanosine_min</t>
  </si>
  <si>
    <t>laudanosine_max</t>
  </si>
  <si>
    <t>cis_qp_min</t>
  </si>
  <si>
    <t>cis_qp_max</t>
  </si>
  <si>
    <t>cis_amide_min</t>
  </si>
  <si>
    <t>cis_amide_max</t>
  </si>
  <si>
    <t>midazolam_acetamide_min</t>
  </si>
  <si>
    <t>midazolam_acetamide_max</t>
  </si>
  <si>
    <t>midazolam_lactam_min</t>
  </si>
  <si>
    <t>midazolam_lactam_max</t>
  </si>
  <si>
    <t>diha_min</t>
  </si>
  <si>
    <t>diha_max</t>
  </si>
  <si>
    <t>solvent</t>
  </si>
  <si>
    <t>viscosity</t>
  </si>
  <si>
    <t>cis_monoester_min</t>
  </si>
  <si>
    <t>cis_monoester_max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</si>
</sst>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applyFont="1" applyFill="1" applyBorder="1"/>
    <xf numFmtId="0" fontId="0" fillId="3" borderId="0" xfId="0" applyFill="1"/>
    <xf numFmtId="1" fontId="0" fillId="0" borderId="0" xfId="0" applyNumberFormat="1"/>
    <xf numFmtId="0" fontId="2" fillId="0" borderId="0" xfId="0" applyFont="1"/>
    <xf numFmtId="1" fontId="0" fillId="0" borderId="0" xfId="0" applyNumberFormat="1" applyAlignment="1">
      <alignment vertical="center" wrapText="1"/>
    </xf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applyFill="1" applyBorder="1"/>
    <xf numFmtId="0" fontId="0" fillId="2" borderId="0" xfId="0" applyFill="1" applyBorder="1"/>
    <xf numFmtId="0" fontId="0" fillId="0" borderId="0" xfId="0" applyFill="1" applyBorder="1"/>
    <xf numFmtId="0" fontId="0" fillId="3" borderId="0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" fontId="2" fillId="0" borderId="0" xfId="0" applyNumberFormat="1" applyFont="1"/>
    <xf numFmtId="1" fontId="2" fillId="0" borderId="0" xfId="0" applyNumberFormat="1" applyFont="1" applyAlignment="1">
      <alignment vertical="center" wrapText="1"/>
    </xf>
    <xf numFmtId="0" fontId="2" fillId="4" borderId="0" xfId="0" applyFont="1" applyFill="1"/>
    <xf numFmtId="0" fontId="2" fillId="5" borderId="0" xfId="0" applyFont="1" applyFill="1"/>
    <xf numFmtId="0" fontId="2" fillId="0" borderId="2" xfId="0" applyFont="1" applyBorder="1"/>
    <xf numFmtId="0" fontId="2" fillId="0" borderId="3" xfId="0" applyFont="1" applyBorder="1"/>
    <xf numFmtId="1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powerPivotData" Target="model/item.data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Solubility Vs. Dielectric</a:t>
            </a:r>
            <a:r>
              <a:rPr lang="en-US" baseline="0"/>
              <a:t>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1-butanol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</c:f>
              <c:numCache>
                <c:formatCode>General</c:formatCode>
                <c:ptCount val="1"/>
                <c:pt idx="0">
                  <c:v>17.8</c:v>
                </c:pt>
              </c:numCache>
            </c:numRef>
          </c:xVal>
          <c:yVal>
            <c:numRef>
              <c:f>Data!$C$2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8-45CE-81CD-7F864826F4F1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2-butanol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Data!$B$3</c:f>
              <c:numCache>
                <c:formatCode>General</c:formatCode>
                <c:ptCount val="1"/>
                <c:pt idx="0">
                  <c:v>17.260000000000002</c:v>
                </c:pt>
              </c:numCache>
            </c:numRef>
          </c:xVal>
          <c:yVal>
            <c:numRef>
              <c:f>Data!$C$3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8-45CE-81CD-7F864826F4F1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3-Methyl-1-butanol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Data!$C$4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48-45CE-81CD-7F864826F4F1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Acetic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Data!$B$5</c:f>
              <c:numCache>
                <c:formatCode>General</c:formatCode>
                <c:ptCount val="1"/>
                <c:pt idx="0">
                  <c:v>6.2</c:v>
                </c:pt>
              </c:numCache>
            </c:numRef>
          </c:xVal>
          <c:yVal>
            <c:numRef>
              <c:f>Data!$C$5</c:f>
              <c:numCache>
                <c:formatCode>General</c:formatCode>
                <c:ptCount val="1"/>
                <c:pt idx="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48-45CE-81CD-7F864826F4F1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Acetone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Data!$B$6</c:f>
              <c:numCache>
                <c:formatCode>General</c:formatCode>
                <c:ptCount val="1"/>
                <c:pt idx="0">
                  <c:v>21</c:v>
                </c:pt>
              </c:numCache>
            </c:numRef>
          </c:xVal>
          <c:yVal>
            <c:numRef>
              <c:f>Data!$C$6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48-45CE-81CD-7F864826F4F1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Anisole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Data!$B$7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Data!$C$7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48-45CE-81CD-7F864826F4F1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Butyl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Data!$B$8</c:f>
              <c:numCache>
                <c:formatCode>General</c:formatCode>
                <c:ptCount val="1"/>
                <c:pt idx="0">
                  <c:v>5.07</c:v>
                </c:pt>
              </c:numCache>
            </c:numRef>
          </c:xVal>
          <c:yVal>
            <c:numRef>
              <c:f>Data!$C$8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48-45CE-81CD-7F864826F4F1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CPME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Data!$B$9</c:f>
              <c:numCache>
                <c:formatCode>General</c:formatCode>
                <c:ptCount val="1"/>
                <c:pt idx="0">
                  <c:v>4.76</c:v>
                </c:pt>
              </c:numCache>
            </c:numRef>
          </c:xVal>
          <c:yVal>
            <c:numRef>
              <c:f>Data!$C$9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48-45CE-81CD-7F864826F4F1}"/>
            </c:ext>
          </c:extLst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Diethyl ether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Data!$B$10</c:f>
              <c:numCache>
                <c:formatCode>General</c:formatCode>
                <c:ptCount val="1"/>
                <c:pt idx="0">
                  <c:v>4.2699999999999996</c:v>
                </c:pt>
              </c:numCache>
            </c:numRef>
          </c:xVal>
          <c:yVal>
            <c:numRef>
              <c:f>Data!$C$10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48-45CE-81CD-7F864826F4F1}"/>
            </c:ext>
          </c:extLst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DMSO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Data!$B$11</c:f>
              <c:numCache>
                <c:formatCode>General</c:formatCode>
                <c:ptCount val="1"/>
                <c:pt idx="0">
                  <c:v>47</c:v>
                </c:pt>
              </c:numCache>
            </c:numRef>
          </c:xVal>
          <c:yVal>
            <c:numRef>
              <c:f>Data!$C$11</c:f>
              <c:numCache>
                <c:formatCode>General</c:formatCode>
                <c:ptCount val="1"/>
                <c:pt idx="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48-45CE-81CD-7F864826F4F1}"/>
            </c:ext>
          </c:extLst>
        </c:ser>
        <c:ser>
          <c:idx val="10"/>
          <c:order val="10"/>
          <c:tx>
            <c:strRef>
              <c:f>Data!$A$12</c:f>
              <c:strCache>
                <c:ptCount val="1"/>
                <c:pt idx="0">
                  <c:v>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Data!$B$12</c:f>
              <c:numCache>
                <c:formatCode>General</c:formatCode>
                <c:ptCount val="1"/>
                <c:pt idx="0">
                  <c:v>24.6</c:v>
                </c:pt>
              </c:numCache>
            </c:numRef>
          </c:xVal>
          <c:yVal>
            <c:numRef>
              <c:f>Data!$C$12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48-45CE-81CD-7F864826F4F1}"/>
            </c:ext>
          </c:extLst>
        </c:ser>
        <c:ser>
          <c:idx val="11"/>
          <c:order val="11"/>
          <c:tx>
            <c:strRef>
              <c:f>Data!$A$13</c:f>
              <c:strCache>
                <c:ptCount val="1"/>
                <c:pt idx="0">
                  <c:v>Ethyl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Data!$B$13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Data!$C$13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548-45CE-81CD-7F864826F4F1}"/>
            </c:ext>
          </c:extLst>
        </c:ser>
        <c:ser>
          <c:idx val="12"/>
          <c:order val="12"/>
          <c:tx>
            <c:strRef>
              <c:f>Data!$A$14</c:f>
              <c:strCache>
                <c:ptCount val="1"/>
                <c:pt idx="0">
                  <c:v>Ethyl Formate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Data!$B$14</c:f>
              <c:numCache>
                <c:formatCode>General</c:formatCode>
                <c:ptCount val="1"/>
                <c:pt idx="0">
                  <c:v>9.1</c:v>
                </c:pt>
              </c:numCache>
            </c:numRef>
          </c:xVal>
          <c:yVal>
            <c:numRef>
              <c:f>Data!$C$14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548-45CE-81CD-7F864826F4F1}"/>
            </c:ext>
          </c:extLst>
        </c:ser>
        <c:ser>
          <c:idx val="13"/>
          <c:order val="13"/>
          <c:tx>
            <c:strRef>
              <c:f>Data!$A$15</c:f>
              <c:strCache>
                <c:ptCount val="1"/>
                <c:pt idx="0">
                  <c:v>Formic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Data!$B$15</c:f>
              <c:numCache>
                <c:formatCode>General</c:formatCode>
                <c:ptCount val="1"/>
                <c:pt idx="0">
                  <c:v>57</c:v>
                </c:pt>
              </c:numCache>
            </c:numRef>
          </c:xVal>
          <c:yVal>
            <c:numRef>
              <c:f>Data!$C$15</c:f>
              <c:numCache>
                <c:formatCode>General</c:formatCode>
                <c:ptCount val="1"/>
                <c:pt idx="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548-45CE-81CD-7F864826F4F1}"/>
            </c:ext>
          </c:extLst>
        </c:ser>
        <c:ser>
          <c:idx val="14"/>
          <c:order val="14"/>
          <c:tx>
            <c:strRef>
              <c:f>Data!$A$16</c:f>
              <c:strCache>
                <c:ptCount val="1"/>
                <c:pt idx="0">
                  <c:v>Heptane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Data!$B$16</c:f>
              <c:numCache>
                <c:formatCode>General</c:formatCode>
                <c:ptCount val="1"/>
                <c:pt idx="0">
                  <c:v>1.92</c:v>
                </c:pt>
              </c:numCache>
            </c:numRef>
          </c:xVal>
          <c:yVal>
            <c:numRef>
              <c:f>Data!$C$16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548-45CE-81CD-7F864826F4F1}"/>
            </c:ext>
          </c:extLst>
        </c:ser>
        <c:ser>
          <c:idx val="15"/>
          <c:order val="15"/>
          <c:tx>
            <c:strRef>
              <c:f>Data!$A$17</c:f>
              <c:strCache>
                <c:ptCount val="1"/>
                <c:pt idx="0">
                  <c:v>Isobutanol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Data!$B$17</c:f>
              <c:numCache>
                <c:formatCode>General</c:formatCode>
                <c:ptCount val="1"/>
                <c:pt idx="0">
                  <c:v>17.899999999999999</c:v>
                </c:pt>
              </c:numCache>
            </c:numRef>
          </c:xVal>
          <c:yVal>
            <c:numRef>
              <c:f>Data!$C$17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548-45CE-81CD-7F864826F4F1}"/>
            </c:ext>
          </c:extLst>
        </c:ser>
        <c:ser>
          <c:idx val="16"/>
          <c:order val="16"/>
          <c:tx>
            <c:strRef>
              <c:f>Data!$A$18</c:f>
              <c:strCache>
                <c:ptCount val="1"/>
                <c:pt idx="0">
                  <c:v>Isobutyl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Data!$B$18</c:f>
              <c:numCache>
                <c:formatCode>General</c:formatCode>
                <c:ptCount val="1"/>
                <c:pt idx="0">
                  <c:v>5.0999999999999996</c:v>
                </c:pt>
              </c:numCache>
            </c:numRef>
          </c:xVal>
          <c:yVal>
            <c:numRef>
              <c:f>Data!$C$18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548-45CE-81CD-7F864826F4F1}"/>
            </c:ext>
          </c:extLst>
        </c:ser>
        <c:ser>
          <c:idx val="17"/>
          <c:order val="17"/>
          <c:tx>
            <c:strRef>
              <c:f>Data!$A$19</c:f>
              <c:strCache>
                <c:ptCount val="1"/>
                <c:pt idx="0">
                  <c:v>Isopropanol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Data!$B$19</c:f>
              <c:numCache>
                <c:formatCode>General</c:formatCode>
                <c:ptCount val="1"/>
                <c:pt idx="0">
                  <c:v>18.3</c:v>
                </c:pt>
              </c:numCache>
            </c:numRef>
          </c:xVal>
          <c:yVal>
            <c:numRef>
              <c:f>Data!$C$19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548-45CE-81CD-7F864826F4F1}"/>
            </c:ext>
          </c:extLst>
        </c:ser>
        <c:ser>
          <c:idx val="18"/>
          <c:order val="18"/>
          <c:tx>
            <c:strRef>
              <c:f>Data!$A$20</c:f>
              <c:strCache>
                <c:ptCount val="1"/>
                <c:pt idx="0">
                  <c:v>Isopropyl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Data!$B$20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Data!$C$20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548-45CE-81CD-7F864826F4F1}"/>
            </c:ext>
          </c:extLst>
        </c:ser>
        <c:ser>
          <c:idx val="19"/>
          <c:order val="19"/>
          <c:tx>
            <c:strRef>
              <c:f>Data!$A$21</c:f>
              <c:strCache>
                <c:ptCount val="1"/>
                <c:pt idx="0">
                  <c:v>Methyl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Data!$B$21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Data!$C$21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548-45CE-81CD-7F864826F4F1}"/>
            </c:ext>
          </c:extLst>
        </c:ser>
        <c:ser>
          <c:idx val="20"/>
          <c:order val="20"/>
          <c:tx>
            <c:strRef>
              <c:f>Data!$A$22</c:f>
              <c:strCache>
                <c:ptCount val="1"/>
                <c:pt idx="0">
                  <c:v>Methyl Ethyl Ketone (2-butanone)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Data!$B$22</c:f>
              <c:numCache>
                <c:formatCode>General</c:formatCode>
                <c:ptCount val="1"/>
                <c:pt idx="0">
                  <c:v>18.600000000000001</c:v>
                </c:pt>
              </c:numCache>
            </c:numRef>
          </c:xVal>
          <c:yVal>
            <c:numRef>
              <c:f>Data!$C$22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548-45CE-81CD-7F864826F4F1}"/>
            </c:ext>
          </c:extLst>
        </c:ser>
        <c:ser>
          <c:idx val="21"/>
          <c:order val="21"/>
          <c:tx>
            <c:strRef>
              <c:f>Data!$A$23</c:f>
              <c:strCache>
                <c:ptCount val="1"/>
                <c:pt idx="0">
                  <c:v>Methyl t-butyl ether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Data!$B$23</c:f>
              <c:numCache>
                <c:formatCode>General</c:formatCode>
                <c:ptCount val="1"/>
                <c:pt idx="0">
                  <c:v>2.6</c:v>
                </c:pt>
              </c:numCache>
            </c:numRef>
          </c:xVal>
          <c:yVal>
            <c:numRef>
              <c:f>Data!$C$23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548-45CE-81CD-7F864826F4F1}"/>
            </c:ext>
          </c:extLst>
        </c:ser>
        <c:ser>
          <c:idx val="22"/>
          <c:order val="22"/>
          <c:tx>
            <c:strRef>
              <c:f>Data!$A$24</c:f>
              <c:strCache>
                <c:ptCount val="1"/>
                <c:pt idx="0">
                  <c:v>Pentane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Data!$B$24</c:f>
              <c:numCache>
                <c:formatCode>General</c:formatCode>
                <c:ptCount val="1"/>
                <c:pt idx="0">
                  <c:v>1.84</c:v>
                </c:pt>
              </c:numCache>
            </c:numRef>
          </c:xVal>
          <c:yVal>
            <c:numRef>
              <c:f>Data!$C$24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548-45CE-81CD-7F864826F4F1}"/>
            </c:ext>
          </c:extLst>
        </c:ser>
        <c:ser>
          <c:idx val="23"/>
          <c:order val="23"/>
          <c:tx>
            <c:strRef>
              <c:f>Data!$A$25</c:f>
              <c:strCache>
                <c:ptCount val="1"/>
                <c:pt idx="0">
                  <c:v>Pentanol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Data!$B$26</c:f>
              <c:numCache>
                <c:formatCode>General</c:formatCode>
                <c:ptCount val="1"/>
                <c:pt idx="0">
                  <c:v>20.100000000000001</c:v>
                </c:pt>
              </c:numCache>
            </c:numRef>
          </c:xVal>
          <c:yVal>
            <c:numRef>
              <c:f>Data!$C$25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548-45CE-81CD-7F864826F4F1}"/>
            </c:ext>
          </c:extLst>
        </c:ser>
        <c:ser>
          <c:idx val="24"/>
          <c:order val="24"/>
          <c:tx>
            <c:strRef>
              <c:f>Data!$A$26</c:f>
              <c:strCache>
                <c:ptCount val="1"/>
                <c:pt idx="0">
                  <c:v>Propanol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Data!$B$26</c:f>
              <c:numCache>
                <c:formatCode>General</c:formatCode>
                <c:ptCount val="1"/>
                <c:pt idx="0">
                  <c:v>20.100000000000001</c:v>
                </c:pt>
              </c:numCache>
            </c:numRef>
          </c:xVal>
          <c:yVal>
            <c:numRef>
              <c:f>Data!$C$26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548-45CE-81CD-7F864826F4F1}"/>
            </c:ext>
          </c:extLst>
        </c:ser>
        <c:ser>
          <c:idx val="25"/>
          <c:order val="25"/>
          <c:tx>
            <c:strRef>
              <c:f>Data!$A$27</c:f>
              <c:strCache>
                <c:ptCount val="1"/>
                <c:pt idx="0">
                  <c:v>Propyl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Data!$B$27</c:f>
              <c:numCache>
                <c:formatCode>General</c:formatCode>
                <c:ptCount val="1"/>
                <c:pt idx="0">
                  <c:v>8.1</c:v>
                </c:pt>
              </c:numCache>
            </c:numRef>
          </c:xVal>
          <c:yVal>
            <c:numRef>
              <c:f>Data!$C$27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548-45CE-81CD-7F864826F4F1}"/>
            </c:ext>
          </c:extLst>
        </c:ser>
        <c:ser>
          <c:idx val="26"/>
          <c:order val="26"/>
          <c:tx>
            <c:strRef>
              <c:f>Data!$A$28</c:f>
              <c:strCache>
                <c:ptCount val="1"/>
                <c:pt idx="0">
                  <c:v>TEA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Data!$B$28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Data!$C$28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548-45CE-81CD-7F864826F4F1}"/>
            </c:ext>
          </c:extLst>
        </c:ser>
        <c:ser>
          <c:idx val="27"/>
          <c:order val="27"/>
          <c:tx>
            <c:strRef>
              <c:f>Data!$A$29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Data!$B$29</c:f>
              <c:numCache>
                <c:formatCode>General</c:formatCode>
                <c:ptCount val="1"/>
                <c:pt idx="0">
                  <c:v>78.540000000000006</c:v>
                </c:pt>
              </c:numCache>
            </c:numRef>
          </c:xVal>
          <c:yVal>
            <c:numRef>
              <c:f>Data!$C$29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548-45CE-81CD-7F864826F4F1}"/>
            </c:ext>
          </c:extLst>
        </c:ser>
        <c:ser>
          <c:idx val="28"/>
          <c:order val="28"/>
          <c:tx>
            <c:strRef>
              <c:f>Data!$A$30</c:f>
              <c:strCache>
                <c:ptCount val="1"/>
                <c:pt idx="0">
                  <c:v>2-Me-THF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Data!$B$30</c:f>
              <c:numCache>
                <c:formatCode>General</c:formatCode>
                <c:ptCount val="1"/>
                <c:pt idx="0">
                  <c:v>6.97</c:v>
                </c:pt>
              </c:numCache>
            </c:numRef>
          </c:xVal>
          <c:yVal>
            <c:numRef>
              <c:f>Data!$C$30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548-45CE-81CD-7F864826F4F1}"/>
            </c:ext>
          </c:extLst>
        </c:ser>
        <c:ser>
          <c:idx val="29"/>
          <c:order val="29"/>
          <c:tx>
            <c:strRef>
              <c:f>Data!$A$31</c:f>
              <c:strCache>
                <c:ptCount val="1"/>
                <c:pt idx="0">
                  <c:v>Acetonitrile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Data!$B$31</c:f>
              <c:numCache>
                <c:formatCode>General</c:formatCode>
                <c:ptCount val="1"/>
                <c:pt idx="0">
                  <c:v>36.6</c:v>
                </c:pt>
              </c:numCache>
            </c:numRef>
          </c:xVal>
          <c:yVal>
            <c:numRef>
              <c:f>Data!$C$31</c:f>
              <c:numCache>
                <c:formatCode>General</c:formatCode>
                <c:ptCount val="1"/>
                <c:pt idx="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548-45CE-81CD-7F864826F4F1}"/>
            </c:ext>
          </c:extLst>
        </c:ser>
        <c:ser>
          <c:idx val="30"/>
          <c:order val="30"/>
          <c:tx>
            <c:strRef>
              <c:f>Data!$A$32</c:f>
              <c:strCache>
                <c:ptCount val="1"/>
                <c:pt idx="0">
                  <c:v>Cyclohexane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Data!$B$32</c:f>
              <c:numCache>
                <c:formatCode>General</c:formatCode>
                <c:ptCount val="1"/>
                <c:pt idx="0">
                  <c:v>2.02</c:v>
                </c:pt>
              </c:numCache>
            </c:numRef>
          </c:xVal>
          <c:yVal>
            <c:numRef>
              <c:f>Data!$C$32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548-45CE-81CD-7F864826F4F1}"/>
            </c:ext>
          </c:extLst>
        </c:ser>
        <c:ser>
          <c:idx val="31"/>
          <c:order val="31"/>
          <c:tx>
            <c:strRef>
              <c:f>Data!$A$33</c:f>
              <c:strCache>
                <c:ptCount val="1"/>
                <c:pt idx="0">
                  <c:v>Methanol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Data!$B$33</c:f>
              <c:numCache>
                <c:formatCode>General</c:formatCode>
                <c:ptCount val="1"/>
                <c:pt idx="0">
                  <c:v>32.6</c:v>
                </c:pt>
              </c:numCache>
            </c:numRef>
          </c:xVal>
          <c:yVal>
            <c:numRef>
              <c:f>Data!$C$33</c:f>
              <c:numCache>
                <c:formatCode>General</c:formatCode>
                <c:ptCount val="1"/>
                <c:pt idx="0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548-45CE-81CD-7F864826F4F1}"/>
            </c:ext>
          </c:extLst>
        </c:ser>
        <c:ser>
          <c:idx val="32"/>
          <c:order val="32"/>
          <c:tx>
            <c:strRef>
              <c:f>Data!$A$34</c:f>
              <c:strCache>
                <c:ptCount val="1"/>
                <c:pt idx="0">
                  <c:v>Methylene Chloride (DCM)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Data!$B$34</c:f>
              <c:numCache>
                <c:formatCode>General</c:formatCode>
                <c:ptCount val="1"/>
                <c:pt idx="0">
                  <c:v>9.08</c:v>
                </c:pt>
              </c:numCache>
            </c:numRef>
          </c:xVal>
          <c:yVal>
            <c:numRef>
              <c:f>Data!$C$34</c:f>
              <c:numCache>
                <c:formatCode>General</c:formatCode>
                <c:ptCount val="1"/>
                <c:pt idx="0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548-45CE-81CD-7F864826F4F1}"/>
            </c:ext>
          </c:extLst>
        </c:ser>
        <c:ser>
          <c:idx val="33"/>
          <c:order val="33"/>
          <c:tx>
            <c:strRef>
              <c:f>Data!$A$35</c:f>
              <c:strCache>
                <c:ptCount val="1"/>
                <c:pt idx="0">
                  <c:v>THF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Data!$B$35</c:f>
              <c:numCache>
                <c:formatCode>General</c:formatCode>
                <c:ptCount val="1"/>
                <c:pt idx="0">
                  <c:v>7.52</c:v>
                </c:pt>
              </c:numCache>
            </c:numRef>
          </c:xVal>
          <c:yVal>
            <c:numRef>
              <c:f>Data!$C$35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548-45CE-81CD-7F864826F4F1}"/>
            </c:ext>
          </c:extLst>
        </c:ser>
        <c:ser>
          <c:idx val="34"/>
          <c:order val="34"/>
          <c:tx>
            <c:strRef>
              <c:f>Data!$A$36</c:f>
              <c:strCache>
                <c:ptCount val="1"/>
                <c:pt idx="0">
                  <c:v>Toluene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Data!$B$36</c:f>
              <c:numCache>
                <c:formatCode>General</c:formatCode>
                <c:ptCount val="1"/>
                <c:pt idx="0">
                  <c:v>2.38</c:v>
                </c:pt>
              </c:numCache>
            </c:numRef>
          </c:xVal>
          <c:yVal>
            <c:numRef>
              <c:f>Data!$C$36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548-45CE-81CD-7F864826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5776"/>
        <c:axId val="24386640"/>
      </c:scatterChart>
      <c:valAx>
        <c:axId val="2440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Dielectric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6640"/>
        <c:crosses val="autoZero"/>
        <c:crossBetween val="midCat"/>
      </c:valAx>
      <c:valAx>
        <c:axId val="243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Solubility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23502827991565"/>
          <c:y val="7.1411780444920109E-2"/>
          <c:w val="0.20642929096891058"/>
          <c:h val="0.853313011237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Solubility Vs. ET30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1-butanol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Data!$C$2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5-4404-894B-B83457E29BA7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2-butanol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Data!$D$4</c:f>
              <c:numCache>
                <c:formatCode>General</c:formatCode>
                <c:ptCount val="1"/>
                <c:pt idx="0">
                  <c:v>49</c:v>
                </c:pt>
              </c:numCache>
            </c:numRef>
          </c:xVal>
          <c:yVal>
            <c:numRef>
              <c:f>Data!$C$3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5-4404-894B-B83457E29BA7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3-Methyl-1-butanol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Data!$D$4</c:f>
              <c:numCache>
                <c:formatCode>General</c:formatCode>
                <c:ptCount val="1"/>
                <c:pt idx="0">
                  <c:v>49</c:v>
                </c:pt>
              </c:numCache>
            </c:numRef>
          </c:xVal>
          <c:yVal>
            <c:numRef>
              <c:f>Data!$C$4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5-4404-894B-B83457E29BA7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Acetic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Data!$D$5</c:f>
              <c:numCache>
                <c:formatCode>General</c:formatCode>
                <c:ptCount val="1"/>
                <c:pt idx="0">
                  <c:v>55</c:v>
                </c:pt>
              </c:numCache>
            </c:numRef>
          </c:xVal>
          <c:yVal>
            <c:numRef>
              <c:f>Data!$C$5</c:f>
              <c:numCache>
                <c:formatCode>General</c:formatCode>
                <c:ptCount val="1"/>
                <c:pt idx="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5-4404-894B-B83457E29BA7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Acetone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Data!$D$6</c:f>
              <c:numCache>
                <c:formatCode>General</c:formatCode>
                <c:ptCount val="1"/>
                <c:pt idx="0">
                  <c:v>42</c:v>
                </c:pt>
              </c:numCache>
            </c:numRef>
          </c:xVal>
          <c:yVal>
            <c:numRef>
              <c:f>Data!$C$6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5-4404-894B-B83457E29BA7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Anisole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Data!$B$7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Data!$C$7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5-4404-894B-B83457E29BA7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Butyl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Data!$D$8</c:f>
              <c:numCache>
                <c:formatCode>General</c:formatCode>
                <c:ptCount val="1"/>
                <c:pt idx="0">
                  <c:v>38</c:v>
                </c:pt>
              </c:numCache>
            </c:numRef>
          </c:xVal>
          <c:yVal>
            <c:numRef>
              <c:f>Data!$C$8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5-4404-894B-B83457E29BA7}"/>
            </c:ext>
          </c:extLst>
        </c:ser>
        <c:ser>
          <c:idx val="8"/>
          <c:order val="7"/>
          <c:tx>
            <c:strRef>
              <c:f>Data!$A$10</c:f>
              <c:strCache>
                <c:ptCount val="1"/>
                <c:pt idx="0">
                  <c:v>Diethyl ether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Data!$D$10</c:f>
              <c:numCache>
                <c:formatCode>General</c:formatCode>
                <c:ptCount val="1"/>
                <c:pt idx="0">
                  <c:v>34</c:v>
                </c:pt>
              </c:numCache>
            </c:numRef>
          </c:xVal>
          <c:yVal>
            <c:numRef>
              <c:f>Data!$C$10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5-4404-894B-B83457E29BA7}"/>
            </c:ext>
          </c:extLst>
        </c:ser>
        <c:ser>
          <c:idx val="9"/>
          <c:order val="8"/>
          <c:tx>
            <c:strRef>
              <c:f>Data!$A$11</c:f>
              <c:strCache>
                <c:ptCount val="1"/>
                <c:pt idx="0">
                  <c:v>DMSO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Data!$D$11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Data!$C$11</c:f>
              <c:numCache>
                <c:formatCode>General</c:formatCode>
                <c:ptCount val="1"/>
                <c:pt idx="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5-4404-894B-B83457E29BA7}"/>
            </c:ext>
          </c:extLst>
        </c:ser>
        <c:ser>
          <c:idx val="10"/>
          <c:order val="9"/>
          <c:tx>
            <c:strRef>
              <c:f>Data!$A$12</c:f>
              <c:strCache>
                <c:ptCount val="1"/>
                <c:pt idx="0">
                  <c:v>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Data!$D$12</c:f>
              <c:numCache>
                <c:formatCode>General</c:formatCode>
                <c:ptCount val="1"/>
                <c:pt idx="0">
                  <c:v>52</c:v>
                </c:pt>
              </c:numCache>
            </c:numRef>
          </c:xVal>
          <c:yVal>
            <c:numRef>
              <c:f>Data!$C$12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A5-4404-894B-B83457E29BA7}"/>
            </c:ext>
          </c:extLst>
        </c:ser>
        <c:ser>
          <c:idx val="11"/>
          <c:order val="10"/>
          <c:tx>
            <c:strRef>
              <c:f>Data!$A$13</c:f>
              <c:strCache>
                <c:ptCount val="1"/>
                <c:pt idx="0">
                  <c:v>Ethyl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Data!$D$13</c:f>
              <c:numCache>
                <c:formatCode>General</c:formatCode>
                <c:ptCount val="1"/>
                <c:pt idx="0">
                  <c:v>38</c:v>
                </c:pt>
              </c:numCache>
            </c:numRef>
          </c:xVal>
          <c:yVal>
            <c:numRef>
              <c:f>Data!$C$13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A5-4404-894B-B83457E29BA7}"/>
            </c:ext>
          </c:extLst>
        </c:ser>
        <c:ser>
          <c:idx val="12"/>
          <c:order val="11"/>
          <c:tx>
            <c:strRef>
              <c:f>Data!$A$14</c:f>
              <c:strCache>
                <c:ptCount val="1"/>
                <c:pt idx="0">
                  <c:v>Ethyl Formate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Data!$D$14</c:f>
              <c:numCache>
                <c:formatCode>General</c:formatCode>
                <c:ptCount val="1"/>
                <c:pt idx="0">
                  <c:v>41</c:v>
                </c:pt>
              </c:numCache>
            </c:numRef>
          </c:xVal>
          <c:yVal>
            <c:numRef>
              <c:f>Data!$C$14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A5-4404-894B-B83457E29BA7}"/>
            </c:ext>
          </c:extLst>
        </c:ser>
        <c:ser>
          <c:idx val="13"/>
          <c:order val="12"/>
          <c:tx>
            <c:strRef>
              <c:f>Data!$A$15</c:f>
              <c:strCache>
                <c:ptCount val="1"/>
                <c:pt idx="0">
                  <c:v>Formic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Data!$D$15</c:f>
              <c:numCache>
                <c:formatCode>General</c:formatCode>
                <c:ptCount val="1"/>
                <c:pt idx="0">
                  <c:v>58</c:v>
                </c:pt>
              </c:numCache>
            </c:numRef>
          </c:xVal>
          <c:yVal>
            <c:numRef>
              <c:f>Data!$C$15</c:f>
              <c:numCache>
                <c:formatCode>General</c:formatCode>
                <c:ptCount val="1"/>
                <c:pt idx="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A5-4404-894B-B83457E29BA7}"/>
            </c:ext>
          </c:extLst>
        </c:ser>
        <c:ser>
          <c:idx val="14"/>
          <c:order val="13"/>
          <c:tx>
            <c:strRef>
              <c:f>Data!$A$16</c:f>
              <c:strCache>
                <c:ptCount val="1"/>
                <c:pt idx="0">
                  <c:v>Heptane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Data!$D$16</c:f>
              <c:numCache>
                <c:formatCode>General</c:formatCode>
                <c:ptCount val="1"/>
                <c:pt idx="0">
                  <c:v>31</c:v>
                </c:pt>
              </c:numCache>
            </c:numRef>
          </c:xVal>
          <c:yVal>
            <c:numRef>
              <c:f>Data!$C$16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A5-4404-894B-B83457E29BA7}"/>
            </c:ext>
          </c:extLst>
        </c:ser>
        <c:ser>
          <c:idx val="17"/>
          <c:order val="14"/>
          <c:tx>
            <c:strRef>
              <c:f>Data!$A$19</c:f>
              <c:strCache>
                <c:ptCount val="1"/>
                <c:pt idx="0">
                  <c:v>Isopropanol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Data!$D$19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Data!$C$19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A5-4404-894B-B83457E29BA7}"/>
            </c:ext>
          </c:extLst>
        </c:ser>
        <c:ser>
          <c:idx val="19"/>
          <c:order val="15"/>
          <c:tx>
            <c:strRef>
              <c:f>Data!$A$21</c:f>
              <c:strCache>
                <c:ptCount val="1"/>
                <c:pt idx="0">
                  <c:v>Methyl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Data!$D$21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Data!$C$21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A5-4404-894B-B83457E29BA7}"/>
            </c:ext>
          </c:extLst>
        </c:ser>
        <c:ser>
          <c:idx val="20"/>
          <c:order val="16"/>
          <c:tx>
            <c:strRef>
              <c:f>Data!$A$22</c:f>
              <c:strCache>
                <c:ptCount val="1"/>
                <c:pt idx="0">
                  <c:v>Methyl Ethyl Ketone (2-butanone)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Data!$D$22</c:f>
              <c:numCache>
                <c:formatCode>General</c:formatCode>
                <c:ptCount val="1"/>
                <c:pt idx="0">
                  <c:v>41</c:v>
                </c:pt>
              </c:numCache>
            </c:numRef>
          </c:xVal>
          <c:yVal>
            <c:numRef>
              <c:f>Data!$C$22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A5-4404-894B-B83457E29BA7}"/>
            </c:ext>
          </c:extLst>
        </c:ser>
        <c:ser>
          <c:idx val="21"/>
          <c:order val="17"/>
          <c:tx>
            <c:strRef>
              <c:f>Data!$A$23</c:f>
              <c:strCache>
                <c:ptCount val="1"/>
                <c:pt idx="0">
                  <c:v>Methyl t-butyl ether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Data!$D$23</c:f>
              <c:numCache>
                <c:formatCode>General</c:formatCode>
                <c:ptCount val="1"/>
                <c:pt idx="0">
                  <c:v>35</c:v>
                </c:pt>
              </c:numCache>
            </c:numRef>
          </c:xVal>
          <c:yVal>
            <c:numRef>
              <c:f>Data!$C$23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A5-4404-894B-B83457E29BA7}"/>
            </c:ext>
          </c:extLst>
        </c:ser>
        <c:ser>
          <c:idx val="22"/>
          <c:order val="18"/>
          <c:tx>
            <c:strRef>
              <c:f>Data!$A$24</c:f>
              <c:strCache>
                <c:ptCount val="1"/>
                <c:pt idx="0">
                  <c:v>Pentane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Data!$D$24</c:f>
              <c:numCache>
                <c:formatCode>General</c:formatCode>
                <c:ptCount val="1"/>
                <c:pt idx="0">
                  <c:v>31</c:v>
                </c:pt>
              </c:numCache>
            </c:numRef>
          </c:xVal>
          <c:yVal>
            <c:numRef>
              <c:f>Data!$C$24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DA5-4404-894B-B83457E29BA7}"/>
            </c:ext>
          </c:extLst>
        </c:ser>
        <c:ser>
          <c:idx val="23"/>
          <c:order val="19"/>
          <c:tx>
            <c:strRef>
              <c:f>Data!$A$25</c:f>
              <c:strCache>
                <c:ptCount val="1"/>
                <c:pt idx="0">
                  <c:v>Pentanol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Data!$D$26</c:f>
              <c:numCache>
                <c:formatCode>General</c:formatCode>
                <c:ptCount val="1"/>
                <c:pt idx="0">
                  <c:v>51</c:v>
                </c:pt>
              </c:numCache>
            </c:numRef>
          </c:xVal>
          <c:yVal>
            <c:numRef>
              <c:f>Data!$C$25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DA5-4404-894B-B83457E29BA7}"/>
            </c:ext>
          </c:extLst>
        </c:ser>
        <c:ser>
          <c:idx val="24"/>
          <c:order val="20"/>
          <c:tx>
            <c:strRef>
              <c:f>Data!$A$26</c:f>
              <c:strCache>
                <c:ptCount val="1"/>
                <c:pt idx="0">
                  <c:v>Propanol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Data!$D$26</c:f>
              <c:numCache>
                <c:formatCode>General</c:formatCode>
                <c:ptCount val="1"/>
                <c:pt idx="0">
                  <c:v>51</c:v>
                </c:pt>
              </c:numCache>
            </c:numRef>
          </c:xVal>
          <c:yVal>
            <c:numRef>
              <c:f>Data!$C$26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DA5-4404-894B-B83457E29BA7}"/>
            </c:ext>
          </c:extLst>
        </c:ser>
        <c:ser>
          <c:idx val="25"/>
          <c:order val="21"/>
          <c:tx>
            <c:strRef>
              <c:f>Data!$A$27</c:f>
              <c:strCache>
                <c:ptCount val="1"/>
                <c:pt idx="0">
                  <c:v>Propyl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Data!$D$27</c:f>
              <c:numCache>
                <c:formatCode>General</c:formatCode>
                <c:ptCount val="1"/>
                <c:pt idx="0">
                  <c:v>38</c:v>
                </c:pt>
              </c:numCache>
            </c:numRef>
          </c:xVal>
          <c:yVal>
            <c:numRef>
              <c:f>Data!$C$27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DA5-4404-894B-B83457E29BA7}"/>
            </c:ext>
          </c:extLst>
        </c:ser>
        <c:ser>
          <c:idx val="26"/>
          <c:order val="22"/>
          <c:tx>
            <c:strRef>
              <c:f>Data!$A$28</c:f>
              <c:strCache>
                <c:ptCount val="1"/>
                <c:pt idx="0">
                  <c:v>TEA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Data!$D$28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Data!$C$28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DA5-4404-894B-B83457E29BA7}"/>
            </c:ext>
          </c:extLst>
        </c:ser>
        <c:ser>
          <c:idx val="27"/>
          <c:order val="23"/>
          <c:tx>
            <c:strRef>
              <c:f>Data!$A$29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Data!$D$29</c:f>
              <c:numCache>
                <c:formatCode>General</c:formatCode>
                <c:ptCount val="1"/>
                <c:pt idx="0">
                  <c:v>63</c:v>
                </c:pt>
              </c:numCache>
            </c:numRef>
          </c:xVal>
          <c:yVal>
            <c:numRef>
              <c:f>Data!$C$29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DA5-4404-894B-B83457E29BA7}"/>
            </c:ext>
          </c:extLst>
        </c:ser>
        <c:ser>
          <c:idx val="28"/>
          <c:order val="24"/>
          <c:tx>
            <c:strRef>
              <c:f>Data!$A$30</c:f>
              <c:strCache>
                <c:ptCount val="1"/>
                <c:pt idx="0">
                  <c:v>2-Me-THF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Data!$D$30</c:f>
              <c:numCache>
                <c:formatCode>General</c:formatCode>
                <c:ptCount val="1"/>
                <c:pt idx="0">
                  <c:v>46</c:v>
                </c:pt>
              </c:numCache>
            </c:numRef>
          </c:xVal>
          <c:yVal>
            <c:numRef>
              <c:f>Data!$C$30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DA5-4404-894B-B83457E29BA7}"/>
            </c:ext>
          </c:extLst>
        </c:ser>
        <c:ser>
          <c:idx val="29"/>
          <c:order val="25"/>
          <c:tx>
            <c:strRef>
              <c:f>Data!$A$31</c:f>
              <c:strCache>
                <c:ptCount val="1"/>
                <c:pt idx="0">
                  <c:v>Acetonitrile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Data!$B$31</c:f>
              <c:numCache>
                <c:formatCode>General</c:formatCode>
                <c:ptCount val="1"/>
                <c:pt idx="0">
                  <c:v>36.6</c:v>
                </c:pt>
              </c:numCache>
            </c:numRef>
          </c:xVal>
          <c:yVal>
            <c:numRef>
              <c:f>Data!$C$31</c:f>
              <c:numCache>
                <c:formatCode>General</c:formatCode>
                <c:ptCount val="1"/>
                <c:pt idx="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DA5-4404-894B-B83457E29BA7}"/>
            </c:ext>
          </c:extLst>
        </c:ser>
        <c:ser>
          <c:idx val="30"/>
          <c:order val="26"/>
          <c:tx>
            <c:strRef>
              <c:f>Data!$A$32</c:f>
              <c:strCache>
                <c:ptCount val="1"/>
                <c:pt idx="0">
                  <c:v>Cyclohexane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Data!$D$32</c:f>
              <c:numCache>
                <c:formatCode>General</c:formatCode>
                <c:ptCount val="1"/>
                <c:pt idx="0">
                  <c:v>31</c:v>
                </c:pt>
              </c:numCache>
            </c:numRef>
          </c:xVal>
          <c:yVal>
            <c:numRef>
              <c:f>Data!$C$32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DA5-4404-894B-B83457E29BA7}"/>
            </c:ext>
          </c:extLst>
        </c:ser>
        <c:ser>
          <c:idx val="31"/>
          <c:order val="27"/>
          <c:tx>
            <c:strRef>
              <c:f>Data!$A$33</c:f>
              <c:strCache>
                <c:ptCount val="1"/>
                <c:pt idx="0">
                  <c:v>Methanol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Data!$D$33</c:f>
              <c:numCache>
                <c:formatCode>General</c:formatCode>
                <c:ptCount val="1"/>
                <c:pt idx="0">
                  <c:v>55</c:v>
                </c:pt>
              </c:numCache>
            </c:numRef>
          </c:xVal>
          <c:yVal>
            <c:numRef>
              <c:f>Data!$C$33</c:f>
              <c:numCache>
                <c:formatCode>General</c:formatCode>
                <c:ptCount val="1"/>
                <c:pt idx="0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DA5-4404-894B-B83457E29BA7}"/>
            </c:ext>
          </c:extLst>
        </c:ser>
        <c:ser>
          <c:idx val="32"/>
          <c:order val="28"/>
          <c:tx>
            <c:strRef>
              <c:f>Data!$A$34</c:f>
              <c:strCache>
                <c:ptCount val="1"/>
                <c:pt idx="0">
                  <c:v>Methylene Chloride (DCM)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Data!$D$34</c:f>
              <c:numCache>
                <c:formatCode>General</c:formatCode>
                <c:ptCount val="1"/>
                <c:pt idx="0">
                  <c:v>41</c:v>
                </c:pt>
              </c:numCache>
            </c:numRef>
          </c:xVal>
          <c:yVal>
            <c:numRef>
              <c:f>Data!$C$34</c:f>
              <c:numCache>
                <c:formatCode>General</c:formatCode>
                <c:ptCount val="1"/>
                <c:pt idx="0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DA5-4404-894B-B83457E29BA7}"/>
            </c:ext>
          </c:extLst>
        </c:ser>
        <c:ser>
          <c:idx val="33"/>
          <c:order val="29"/>
          <c:tx>
            <c:strRef>
              <c:f>Data!$A$35</c:f>
              <c:strCache>
                <c:ptCount val="1"/>
                <c:pt idx="0">
                  <c:v>THF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Data!$D$35</c:f>
              <c:numCache>
                <c:formatCode>General</c:formatCode>
                <c:ptCount val="1"/>
                <c:pt idx="0">
                  <c:v>37</c:v>
                </c:pt>
              </c:numCache>
            </c:numRef>
          </c:xVal>
          <c:yVal>
            <c:numRef>
              <c:f>Data!$C$35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DA5-4404-894B-B83457E29BA7}"/>
            </c:ext>
          </c:extLst>
        </c:ser>
        <c:ser>
          <c:idx val="34"/>
          <c:order val="30"/>
          <c:tx>
            <c:strRef>
              <c:f>Data!$A$36</c:f>
              <c:strCache>
                <c:ptCount val="1"/>
                <c:pt idx="0">
                  <c:v>Toluene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Data!$D$36</c:f>
              <c:numCache>
                <c:formatCode>General</c:formatCode>
                <c:ptCount val="1"/>
                <c:pt idx="0">
                  <c:v>34</c:v>
                </c:pt>
              </c:numCache>
            </c:numRef>
          </c:xVal>
          <c:yVal>
            <c:numRef>
              <c:f>Data!$C$36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DA5-4404-894B-B83457E2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5776"/>
        <c:axId val="24386640"/>
      </c:scatterChart>
      <c:valAx>
        <c:axId val="2440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6640"/>
        <c:crosses val="autoZero"/>
        <c:crossBetween val="midCat"/>
      </c:valAx>
      <c:valAx>
        <c:axId val="243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Solubility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8993475287419"/>
          <c:y val="9.972893254847999E-2"/>
          <c:w val="0.21229783556984955"/>
          <c:h val="0.853313011237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Solubility Vs. </a:t>
            </a:r>
            <a:r>
              <a:rPr lang="el-GR"/>
              <a:t>π</a:t>
            </a:r>
            <a:r>
              <a:rPr lang="en-US"/>
              <a:t>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1-butanol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</c:f>
              <c:numCache>
                <c:formatCode>General</c:formatCode>
                <c:ptCount val="1"/>
                <c:pt idx="0">
                  <c:v>0.47</c:v>
                </c:pt>
              </c:numCache>
            </c:numRef>
          </c:xVal>
          <c:yVal>
            <c:numRef>
              <c:f>Data!$C$2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9-4498-943F-36D0A7EC7FFE}"/>
            </c:ext>
          </c:extLst>
        </c:ser>
        <c:ser>
          <c:idx val="3"/>
          <c:order val="1"/>
          <c:tx>
            <c:strRef>
              <c:f>Data!$A$5</c:f>
              <c:strCache>
                <c:ptCount val="1"/>
                <c:pt idx="0">
                  <c:v>Acetic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Data!$E$5</c:f>
              <c:numCache>
                <c:formatCode>General</c:formatCode>
                <c:ptCount val="1"/>
                <c:pt idx="0">
                  <c:v>0.64</c:v>
                </c:pt>
              </c:numCache>
            </c:numRef>
          </c:xVal>
          <c:yVal>
            <c:numRef>
              <c:f>Data!$C$5</c:f>
              <c:numCache>
                <c:formatCode>General</c:formatCode>
                <c:ptCount val="1"/>
                <c:pt idx="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9-4498-943F-36D0A7EC7FFE}"/>
            </c:ext>
          </c:extLst>
        </c:ser>
        <c:ser>
          <c:idx val="4"/>
          <c:order val="2"/>
          <c:tx>
            <c:strRef>
              <c:f>Data!$A$6</c:f>
              <c:strCache>
                <c:ptCount val="1"/>
                <c:pt idx="0">
                  <c:v>Acetone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Data!$E$6</c:f>
              <c:numCache>
                <c:formatCode>General</c:formatCode>
                <c:ptCount val="1"/>
                <c:pt idx="0">
                  <c:v>0.71</c:v>
                </c:pt>
              </c:numCache>
            </c:numRef>
          </c:xVal>
          <c:yVal>
            <c:numRef>
              <c:f>Data!$C$6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9-4498-943F-36D0A7EC7FFE}"/>
            </c:ext>
          </c:extLst>
        </c:ser>
        <c:ser>
          <c:idx val="5"/>
          <c:order val="3"/>
          <c:tx>
            <c:strRef>
              <c:f>Data!$A$7</c:f>
              <c:strCache>
                <c:ptCount val="1"/>
                <c:pt idx="0">
                  <c:v>Anisole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Data!$E$7</c:f>
              <c:numCache>
                <c:formatCode>General</c:formatCode>
                <c:ptCount val="1"/>
                <c:pt idx="0">
                  <c:v>0.73</c:v>
                </c:pt>
              </c:numCache>
            </c:numRef>
          </c:xVal>
          <c:yVal>
            <c:numRef>
              <c:f>Data!$C$7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79-4498-943F-36D0A7EC7FFE}"/>
            </c:ext>
          </c:extLst>
        </c:ser>
        <c:ser>
          <c:idx val="6"/>
          <c:order val="4"/>
          <c:tx>
            <c:strRef>
              <c:f>Data!$A$8</c:f>
              <c:strCache>
                <c:ptCount val="1"/>
                <c:pt idx="0">
                  <c:v>Butyl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Data!$E$8</c:f>
              <c:numCache>
                <c:formatCode>General</c:formatCode>
                <c:ptCount val="1"/>
                <c:pt idx="0">
                  <c:v>0.46</c:v>
                </c:pt>
              </c:numCache>
            </c:numRef>
          </c:xVal>
          <c:yVal>
            <c:numRef>
              <c:f>Data!$C$8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79-4498-943F-36D0A7EC7FFE}"/>
            </c:ext>
          </c:extLst>
        </c:ser>
        <c:ser>
          <c:idx val="7"/>
          <c:order val="5"/>
          <c:tx>
            <c:strRef>
              <c:f>Data!$A$9</c:f>
              <c:strCache>
                <c:ptCount val="1"/>
                <c:pt idx="0">
                  <c:v>CPME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Data!$E$9</c:f>
              <c:numCache>
                <c:formatCode>General</c:formatCode>
                <c:ptCount val="1"/>
                <c:pt idx="0">
                  <c:v>0.42</c:v>
                </c:pt>
              </c:numCache>
            </c:numRef>
          </c:xVal>
          <c:yVal>
            <c:numRef>
              <c:f>Data!$C$9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79-4498-943F-36D0A7EC7FFE}"/>
            </c:ext>
          </c:extLst>
        </c:ser>
        <c:ser>
          <c:idx val="8"/>
          <c:order val="6"/>
          <c:tx>
            <c:strRef>
              <c:f>Data!$A$10</c:f>
              <c:strCache>
                <c:ptCount val="1"/>
                <c:pt idx="0">
                  <c:v>Diethyl ether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Data!$E$10</c:f>
              <c:numCache>
                <c:formatCode>General</c:formatCode>
                <c:ptCount val="1"/>
                <c:pt idx="0">
                  <c:v>0.27</c:v>
                </c:pt>
              </c:numCache>
            </c:numRef>
          </c:xVal>
          <c:yVal>
            <c:numRef>
              <c:f>Data!$C$10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79-4498-943F-36D0A7EC7FFE}"/>
            </c:ext>
          </c:extLst>
        </c:ser>
        <c:ser>
          <c:idx val="9"/>
          <c:order val="7"/>
          <c:tx>
            <c:strRef>
              <c:f>Data!$A$11</c:f>
              <c:strCache>
                <c:ptCount val="1"/>
                <c:pt idx="0">
                  <c:v>DMSO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Data!$E$11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Data!$C$11</c:f>
              <c:numCache>
                <c:formatCode>General</c:formatCode>
                <c:ptCount val="1"/>
                <c:pt idx="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79-4498-943F-36D0A7EC7FFE}"/>
            </c:ext>
          </c:extLst>
        </c:ser>
        <c:ser>
          <c:idx val="10"/>
          <c:order val="8"/>
          <c:tx>
            <c:strRef>
              <c:f>Data!$A$12</c:f>
              <c:strCache>
                <c:ptCount val="1"/>
                <c:pt idx="0">
                  <c:v>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Data!$E$12</c:f>
              <c:numCache>
                <c:formatCode>General</c:formatCode>
                <c:ptCount val="1"/>
                <c:pt idx="0">
                  <c:v>0.54</c:v>
                </c:pt>
              </c:numCache>
            </c:numRef>
          </c:xVal>
          <c:yVal>
            <c:numRef>
              <c:f>Data!$C$12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79-4498-943F-36D0A7EC7FFE}"/>
            </c:ext>
          </c:extLst>
        </c:ser>
        <c:ser>
          <c:idx val="11"/>
          <c:order val="9"/>
          <c:tx>
            <c:strRef>
              <c:f>Data!$A$13</c:f>
              <c:strCache>
                <c:ptCount val="1"/>
                <c:pt idx="0">
                  <c:v>Ethyl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Data!$E$13</c:f>
              <c:numCache>
                <c:formatCode>General</c:formatCode>
                <c:ptCount val="1"/>
                <c:pt idx="0">
                  <c:v>0.55000000000000004</c:v>
                </c:pt>
              </c:numCache>
            </c:numRef>
          </c:xVal>
          <c:yVal>
            <c:numRef>
              <c:f>Data!$C$13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79-4498-943F-36D0A7EC7FFE}"/>
            </c:ext>
          </c:extLst>
        </c:ser>
        <c:ser>
          <c:idx val="12"/>
          <c:order val="10"/>
          <c:tx>
            <c:strRef>
              <c:f>Data!$A$14</c:f>
              <c:strCache>
                <c:ptCount val="1"/>
                <c:pt idx="0">
                  <c:v>Ethyl Formate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Data!$E$14</c:f>
              <c:numCache>
                <c:formatCode>General</c:formatCode>
                <c:ptCount val="1"/>
                <c:pt idx="0">
                  <c:v>0.61</c:v>
                </c:pt>
              </c:numCache>
            </c:numRef>
          </c:xVal>
          <c:yVal>
            <c:numRef>
              <c:f>Data!$C$14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79-4498-943F-36D0A7EC7FFE}"/>
            </c:ext>
          </c:extLst>
        </c:ser>
        <c:ser>
          <c:idx val="14"/>
          <c:order val="11"/>
          <c:tx>
            <c:strRef>
              <c:f>Data!$A$16</c:f>
              <c:strCache>
                <c:ptCount val="1"/>
                <c:pt idx="0">
                  <c:v>Heptane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Data!$E$16</c:f>
              <c:numCache>
                <c:formatCode>General</c:formatCode>
                <c:ptCount val="1"/>
                <c:pt idx="0">
                  <c:v>0.08</c:v>
                </c:pt>
              </c:numCache>
            </c:numRef>
          </c:xVal>
          <c:yVal>
            <c:numRef>
              <c:f>Data!$C$16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79-4498-943F-36D0A7EC7FFE}"/>
            </c:ext>
          </c:extLst>
        </c:ser>
        <c:ser>
          <c:idx val="17"/>
          <c:order val="12"/>
          <c:tx>
            <c:strRef>
              <c:f>Data!$A$19</c:f>
              <c:strCache>
                <c:ptCount val="1"/>
                <c:pt idx="0">
                  <c:v>Isopropanol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Data!$E$19</c:f>
              <c:numCache>
                <c:formatCode>General</c:formatCode>
                <c:ptCount val="1"/>
                <c:pt idx="0">
                  <c:v>0.48</c:v>
                </c:pt>
              </c:numCache>
            </c:numRef>
          </c:xVal>
          <c:yVal>
            <c:numRef>
              <c:f>Data!$C$19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079-4498-943F-36D0A7EC7FFE}"/>
            </c:ext>
          </c:extLst>
        </c:ser>
        <c:ser>
          <c:idx val="19"/>
          <c:order val="13"/>
          <c:tx>
            <c:strRef>
              <c:f>Data!$A$21</c:f>
              <c:strCache>
                <c:ptCount val="1"/>
                <c:pt idx="0">
                  <c:v>Methyl Acetate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Data!$E$21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Data!$C$21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079-4498-943F-36D0A7EC7FFE}"/>
            </c:ext>
          </c:extLst>
        </c:ser>
        <c:ser>
          <c:idx val="20"/>
          <c:order val="14"/>
          <c:tx>
            <c:strRef>
              <c:f>Data!$A$22</c:f>
              <c:strCache>
                <c:ptCount val="1"/>
                <c:pt idx="0">
                  <c:v>Methyl Ethyl Ketone (2-butanone)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Data!$E$22</c:f>
              <c:numCache>
                <c:formatCode>General</c:formatCode>
                <c:ptCount val="1"/>
                <c:pt idx="0">
                  <c:v>0.67</c:v>
                </c:pt>
              </c:numCache>
            </c:numRef>
          </c:xVal>
          <c:yVal>
            <c:numRef>
              <c:f>Data!$C$22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079-4498-943F-36D0A7EC7FFE}"/>
            </c:ext>
          </c:extLst>
        </c:ser>
        <c:ser>
          <c:idx val="23"/>
          <c:order val="15"/>
          <c:tx>
            <c:strRef>
              <c:f>Data!$A$25</c:f>
              <c:strCache>
                <c:ptCount val="1"/>
                <c:pt idx="0">
                  <c:v>Pentanol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Data!$E$25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Data!$C$25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079-4498-943F-36D0A7EC7FFE}"/>
            </c:ext>
          </c:extLst>
        </c:ser>
        <c:ser>
          <c:idx val="24"/>
          <c:order val="16"/>
          <c:tx>
            <c:strRef>
              <c:f>Data!$A$26</c:f>
              <c:strCache>
                <c:ptCount val="1"/>
                <c:pt idx="0">
                  <c:v>Propanol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Data!$E$26</c:f>
              <c:numCache>
                <c:formatCode>General</c:formatCode>
                <c:ptCount val="1"/>
                <c:pt idx="0">
                  <c:v>0.52</c:v>
                </c:pt>
              </c:numCache>
            </c:numRef>
          </c:xVal>
          <c:yVal>
            <c:numRef>
              <c:f>Data!$C$26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079-4498-943F-36D0A7EC7FFE}"/>
            </c:ext>
          </c:extLst>
        </c:ser>
        <c:ser>
          <c:idx val="26"/>
          <c:order val="17"/>
          <c:tx>
            <c:strRef>
              <c:f>Data!$A$28</c:f>
              <c:strCache>
                <c:ptCount val="1"/>
                <c:pt idx="0">
                  <c:v>TEA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Data!$E$28</c:f>
              <c:numCache>
                <c:formatCode>General</c:formatCode>
                <c:ptCount val="1"/>
                <c:pt idx="0">
                  <c:v>0.14000000000000001</c:v>
                </c:pt>
              </c:numCache>
            </c:numRef>
          </c:xVal>
          <c:yVal>
            <c:numRef>
              <c:f>Data!$C$28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079-4498-943F-36D0A7EC7FFE}"/>
            </c:ext>
          </c:extLst>
        </c:ser>
        <c:ser>
          <c:idx val="27"/>
          <c:order val="18"/>
          <c:tx>
            <c:strRef>
              <c:f>Data!$A$29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Data!$E$29</c:f>
              <c:numCache>
                <c:formatCode>General</c:formatCode>
                <c:ptCount val="1"/>
                <c:pt idx="0">
                  <c:v>1.0900000000000001</c:v>
                </c:pt>
              </c:numCache>
            </c:numRef>
          </c:xVal>
          <c:yVal>
            <c:numRef>
              <c:f>Data!$C$29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079-4498-943F-36D0A7EC7FFE}"/>
            </c:ext>
          </c:extLst>
        </c:ser>
        <c:ser>
          <c:idx val="28"/>
          <c:order val="19"/>
          <c:tx>
            <c:strRef>
              <c:f>Data!$A$30</c:f>
              <c:strCache>
                <c:ptCount val="1"/>
                <c:pt idx="0">
                  <c:v>2-Me-THF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Data!$E$30</c:f>
              <c:numCache>
                <c:formatCode>General</c:formatCode>
                <c:ptCount val="1"/>
                <c:pt idx="0">
                  <c:v>0.53</c:v>
                </c:pt>
              </c:numCache>
            </c:numRef>
          </c:xVal>
          <c:yVal>
            <c:numRef>
              <c:f>Data!$C$30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079-4498-943F-36D0A7EC7FFE}"/>
            </c:ext>
          </c:extLst>
        </c:ser>
        <c:ser>
          <c:idx val="29"/>
          <c:order val="20"/>
          <c:tx>
            <c:strRef>
              <c:f>Data!$A$31</c:f>
              <c:strCache>
                <c:ptCount val="1"/>
                <c:pt idx="0">
                  <c:v>Acetonitrile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Data!$E$31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Data!$C$31</c:f>
              <c:numCache>
                <c:formatCode>General</c:formatCode>
                <c:ptCount val="1"/>
                <c:pt idx="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079-4498-943F-36D0A7EC7FFE}"/>
            </c:ext>
          </c:extLst>
        </c:ser>
        <c:ser>
          <c:idx val="30"/>
          <c:order val="21"/>
          <c:tx>
            <c:strRef>
              <c:f>Data!$A$32</c:f>
              <c:strCache>
                <c:ptCount val="1"/>
                <c:pt idx="0">
                  <c:v>Cyclohexane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Data!$E$32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Data!$C$32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079-4498-943F-36D0A7EC7FFE}"/>
            </c:ext>
          </c:extLst>
        </c:ser>
        <c:ser>
          <c:idx val="31"/>
          <c:order val="22"/>
          <c:tx>
            <c:strRef>
              <c:f>Data!$A$33</c:f>
              <c:strCache>
                <c:ptCount val="1"/>
                <c:pt idx="0">
                  <c:v>Methanol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Data!$E$33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Data!$C$33</c:f>
              <c:numCache>
                <c:formatCode>General</c:formatCode>
                <c:ptCount val="1"/>
                <c:pt idx="0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079-4498-943F-36D0A7EC7FFE}"/>
            </c:ext>
          </c:extLst>
        </c:ser>
        <c:ser>
          <c:idx val="32"/>
          <c:order val="23"/>
          <c:tx>
            <c:strRef>
              <c:f>Data!$A$34</c:f>
              <c:strCache>
                <c:ptCount val="1"/>
                <c:pt idx="0">
                  <c:v>Methylene Chloride (DCM)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Data!$E$34</c:f>
              <c:numCache>
                <c:formatCode>General</c:formatCode>
                <c:ptCount val="1"/>
                <c:pt idx="0">
                  <c:v>0.82</c:v>
                </c:pt>
              </c:numCache>
            </c:numRef>
          </c:xVal>
          <c:yVal>
            <c:numRef>
              <c:f>Data!$C$34</c:f>
              <c:numCache>
                <c:formatCode>General</c:formatCode>
                <c:ptCount val="1"/>
                <c:pt idx="0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079-4498-943F-36D0A7EC7FFE}"/>
            </c:ext>
          </c:extLst>
        </c:ser>
        <c:ser>
          <c:idx val="33"/>
          <c:order val="24"/>
          <c:tx>
            <c:strRef>
              <c:f>Data!$A$35</c:f>
              <c:strCache>
                <c:ptCount val="1"/>
                <c:pt idx="0">
                  <c:v>THF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Data!$E$35</c:f>
              <c:numCache>
                <c:formatCode>General</c:formatCode>
                <c:ptCount val="1"/>
                <c:pt idx="0">
                  <c:v>0.57999999999999996</c:v>
                </c:pt>
              </c:numCache>
            </c:numRef>
          </c:xVal>
          <c:yVal>
            <c:numRef>
              <c:f>Data!$C$35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079-4498-943F-36D0A7EC7FFE}"/>
            </c:ext>
          </c:extLst>
        </c:ser>
        <c:ser>
          <c:idx val="34"/>
          <c:order val="25"/>
          <c:tx>
            <c:strRef>
              <c:f>Data!$A$36</c:f>
              <c:strCache>
                <c:ptCount val="1"/>
                <c:pt idx="0">
                  <c:v>Toluene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Data!$E$36</c:f>
              <c:numCache>
                <c:formatCode>General</c:formatCode>
                <c:ptCount val="1"/>
                <c:pt idx="0">
                  <c:v>0.54</c:v>
                </c:pt>
              </c:numCache>
            </c:numRef>
          </c:xVal>
          <c:yVal>
            <c:numRef>
              <c:f>Data!$C$36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079-4498-943F-36D0A7EC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5776"/>
        <c:axId val="24386640"/>
      </c:scatterChart>
      <c:valAx>
        <c:axId val="2440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</a:t>
                </a:r>
                <a:r>
                  <a:rPr lang="en-US"/>
                  <a:t>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6640"/>
        <c:crosses val="autoZero"/>
        <c:crossBetween val="midCat"/>
      </c:valAx>
      <c:valAx>
        <c:axId val="243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Solubility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23502827991565"/>
          <c:y val="7.1411780444920109E-2"/>
          <c:w val="0.20642929096891058"/>
          <c:h val="0.853313011237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BE0553-5DBD-4F06-BB58-B30BA185019F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43FB5F-882A-49E0-99C8-81CB10760758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36E392-CC3A-4737-B13A-D6D3BD48886A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B9464-5F94-4B50-B293-E55C65C37C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735D0-313E-4D23-B585-D1F947B184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C3C7B-0A0A-42A4-AEFA-645EA5CC61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3898-DC44-F047-9F3F-BE72042D2C40}">
  <dimension ref="A1:AE59"/>
  <sheetViews>
    <sheetView tabSelected="1" topLeftCell="L1" zoomScale="93" workbookViewId="0">
      <selection activeCell="W15" sqref="V15:W15"/>
    </sheetView>
  </sheetViews>
  <sheetFormatPr baseColWidth="10" defaultRowHeight="15" x14ac:dyDescent="0.2"/>
  <sheetData>
    <row r="1" spans="1:31" ht="17" thickBot="1" x14ac:dyDescent="0.25">
      <c r="A1" s="27" t="s">
        <v>101</v>
      </c>
      <c r="B1" s="10" t="s">
        <v>56</v>
      </c>
      <c r="C1" s="10" t="s">
        <v>57</v>
      </c>
      <c r="D1" s="10" t="s">
        <v>102</v>
      </c>
      <c r="E1" s="10" t="s">
        <v>50</v>
      </c>
      <c r="F1" s="10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58</v>
      </c>
      <c r="L1" s="10" t="s">
        <v>81</v>
      </c>
      <c r="M1" s="10" t="s">
        <v>82</v>
      </c>
      <c r="N1" s="10" t="s">
        <v>83</v>
      </c>
      <c r="O1" s="10" t="s">
        <v>84</v>
      </c>
      <c r="P1" s="10" t="s">
        <v>103</v>
      </c>
      <c r="Q1" s="10" t="s">
        <v>104</v>
      </c>
      <c r="R1" s="10" t="s">
        <v>87</v>
      </c>
      <c r="S1" s="10" t="s">
        <v>88</v>
      </c>
      <c r="T1" s="10" t="s">
        <v>89</v>
      </c>
      <c r="U1" s="10" t="s">
        <v>90</v>
      </c>
      <c r="V1" s="10" t="s">
        <v>91</v>
      </c>
      <c r="W1" s="10" t="s">
        <v>92</v>
      </c>
      <c r="X1" s="10" t="s">
        <v>93</v>
      </c>
      <c r="Y1" s="10" t="s">
        <v>94</v>
      </c>
      <c r="Z1" s="10" t="s">
        <v>95</v>
      </c>
      <c r="AA1" s="10" t="s">
        <v>96</v>
      </c>
      <c r="AB1" s="10" t="s">
        <v>97</v>
      </c>
      <c r="AC1" s="10" t="s">
        <v>98</v>
      </c>
      <c r="AD1" s="10" t="s">
        <v>99</v>
      </c>
      <c r="AE1" s="10" t="s">
        <v>100</v>
      </c>
    </row>
    <row r="2" spans="1:31" ht="16" x14ac:dyDescent="0.2">
      <c r="A2" s="28" t="s">
        <v>1</v>
      </c>
      <c r="B2" s="10">
        <v>17.8</v>
      </c>
      <c r="C2" s="10" t="b">
        <v>0</v>
      </c>
      <c r="D2" s="10">
        <v>2.59</v>
      </c>
      <c r="E2" s="10">
        <v>0.47</v>
      </c>
      <c r="F2" s="10">
        <v>0.88</v>
      </c>
      <c r="G2" s="10">
        <v>0.79</v>
      </c>
      <c r="H2" s="10">
        <v>50</v>
      </c>
      <c r="I2" s="10">
        <v>78</v>
      </c>
      <c r="J2" s="10">
        <v>117.7</v>
      </c>
      <c r="K2" s="10">
        <v>3</v>
      </c>
      <c r="L2" s="10">
        <v>0</v>
      </c>
      <c r="M2" s="10">
        <v>1</v>
      </c>
      <c r="N2" s="29">
        <v>0</v>
      </c>
      <c r="O2" s="29">
        <v>1</v>
      </c>
      <c r="P2" s="10">
        <v>333.33330000000001</v>
      </c>
      <c r="Q2" s="10">
        <v>500</v>
      </c>
      <c r="R2" s="10">
        <v>5</v>
      </c>
      <c r="S2" s="10">
        <v>10</v>
      </c>
      <c r="T2" s="10">
        <v>50</v>
      </c>
      <c r="U2" s="10">
        <v>66.666669999999996</v>
      </c>
      <c r="V2" s="10">
        <v>0</v>
      </c>
      <c r="W2" s="10">
        <v>2</v>
      </c>
      <c r="X2" s="10">
        <v>5.05</v>
      </c>
      <c r="Y2" s="10">
        <v>5.77</v>
      </c>
      <c r="Z2" s="10">
        <v>0</v>
      </c>
      <c r="AA2" s="10">
        <v>6.6</v>
      </c>
      <c r="AB2" s="29">
        <v>10</v>
      </c>
      <c r="AC2" s="30">
        <v>20</v>
      </c>
      <c r="AD2" s="10"/>
      <c r="AE2" s="10"/>
    </row>
    <row r="3" spans="1:31" ht="16" x14ac:dyDescent="0.2">
      <c r="A3" s="28" t="s">
        <v>2</v>
      </c>
      <c r="B3" s="10">
        <v>17.260000000000002</v>
      </c>
      <c r="C3" s="10" t="b">
        <v>0</v>
      </c>
      <c r="D3" s="10">
        <v>3.1</v>
      </c>
      <c r="E3" s="31"/>
      <c r="F3" s="10">
        <v>0.56000000000000005</v>
      </c>
      <c r="G3" s="10">
        <v>0.33</v>
      </c>
      <c r="H3" s="10">
        <v>47</v>
      </c>
      <c r="I3" s="10">
        <v>75</v>
      </c>
      <c r="J3" s="10">
        <v>99</v>
      </c>
      <c r="K3" s="10">
        <v>3</v>
      </c>
      <c r="L3" s="10">
        <v>0</v>
      </c>
      <c r="M3" s="10">
        <v>1</v>
      </c>
      <c r="N3" s="29">
        <v>0</v>
      </c>
      <c r="O3" s="29">
        <v>1</v>
      </c>
      <c r="P3" s="10">
        <v>250</v>
      </c>
      <c r="Q3" s="10">
        <v>333.33330000000001</v>
      </c>
      <c r="R3" s="10">
        <v>0</v>
      </c>
      <c r="S3" s="10">
        <v>1</v>
      </c>
      <c r="T3" s="10">
        <v>0</v>
      </c>
      <c r="U3" s="10">
        <v>1</v>
      </c>
      <c r="V3" s="10">
        <v>0</v>
      </c>
      <c r="W3" s="10">
        <v>2</v>
      </c>
      <c r="X3" s="10">
        <v>3.31</v>
      </c>
      <c r="Y3" s="10">
        <v>3.76</v>
      </c>
      <c r="Z3" s="10">
        <v>3.23</v>
      </c>
      <c r="AA3" s="10">
        <v>3.67</v>
      </c>
      <c r="AB3" s="29">
        <v>5</v>
      </c>
      <c r="AC3" s="30">
        <v>10</v>
      </c>
      <c r="AD3" s="10"/>
      <c r="AE3" s="10"/>
    </row>
    <row r="4" spans="1:31" ht="32" x14ac:dyDescent="0.2">
      <c r="A4" s="28" t="s">
        <v>3</v>
      </c>
      <c r="B4" s="32">
        <v>15</v>
      </c>
      <c r="C4" s="10" t="b">
        <v>1</v>
      </c>
      <c r="D4" s="10">
        <v>4.3</v>
      </c>
      <c r="E4" s="31"/>
      <c r="F4" s="31"/>
      <c r="G4" s="31"/>
      <c r="H4" s="10">
        <v>49</v>
      </c>
      <c r="I4" s="31"/>
      <c r="J4" s="10">
        <v>131</v>
      </c>
      <c r="K4" s="10">
        <v>3</v>
      </c>
      <c r="L4" s="10">
        <v>0</v>
      </c>
      <c r="M4" s="10">
        <v>1</v>
      </c>
      <c r="N4" s="29">
        <v>0</v>
      </c>
      <c r="O4" s="29">
        <v>1</v>
      </c>
      <c r="P4" s="10">
        <v>200</v>
      </c>
      <c r="Q4" s="10">
        <v>250</v>
      </c>
      <c r="R4" s="10">
        <v>2</v>
      </c>
      <c r="S4" s="10">
        <v>5</v>
      </c>
      <c r="T4" s="10">
        <v>20</v>
      </c>
      <c r="U4" s="10">
        <v>40</v>
      </c>
      <c r="V4" s="10">
        <v>0</v>
      </c>
      <c r="W4" s="10">
        <v>2</v>
      </c>
      <c r="X4" s="10">
        <v>5</v>
      </c>
      <c r="Y4" s="10">
        <v>5.71</v>
      </c>
      <c r="Z4" s="10">
        <v>5.0199999999999996</v>
      </c>
      <c r="AA4" s="10">
        <v>5.74</v>
      </c>
      <c r="AB4" s="29">
        <v>5</v>
      </c>
      <c r="AC4" s="30">
        <v>10</v>
      </c>
      <c r="AD4" s="10">
        <v>0</v>
      </c>
      <c r="AE4" s="10">
        <v>520</v>
      </c>
    </row>
    <row r="5" spans="1:31" ht="16" x14ac:dyDescent="0.2">
      <c r="A5" s="28" t="s">
        <v>4</v>
      </c>
      <c r="B5" s="10">
        <v>6.2</v>
      </c>
      <c r="C5" s="10" t="b">
        <v>0</v>
      </c>
      <c r="D5" s="10">
        <v>1.1200000000000001</v>
      </c>
      <c r="E5" s="10">
        <v>0.64</v>
      </c>
      <c r="F5" s="10"/>
      <c r="G5" s="10">
        <v>1.1200000000000001</v>
      </c>
      <c r="H5" s="10">
        <v>55</v>
      </c>
      <c r="I5" s="31"/>
      <c r="J5" s="10">
        <v>118</v>
      </c>
      <c r="K5" s="10">
        <v>3</v>
      </c>
      <c r="L5" s="10">
        <v>66</v>
      </c>
      <c r="M5" s="10">
        <v>100</v>
      </c>
      <c r="N5" s="29">
        <v>200</v>
      </c>
      <c r="O5" s="29">
        <v>266</v>
      </c>
      <c r="P5" s="10"/>
      <c r="Q5" s="10"/>
      <c r="R5" s="10">
        <v>50</v>
      </c>
      <c r="S5" s="10">
        <v>66</v>
      </c>
      <c r="T5" s="10">
        <v>160</v>
      </c>
      <c r="U5" s="10">
        <v>200</v>
      </c>
      <c r="V5" s="10">
        <v>0</v>
      </c>
      <c r="W5" s="10">
        <v>2</v>
      </c>
      <c r="X5" s="10">
        <v>199</v>
      </c>
      <c r="Y5" s="10">
        <v>265.33</v>
      </c>
      <c r="Z5" s="10">
        <v>25</v>
      </c>
      <c r="AA5" s="10">
        <v>33.33</v>
      </c>
      <c r="AB5" s="29">
        <v>100</v>
      </c>
      <c r="AC5" s="30">
        <v>200</v>
      </c>
      <c r="AD5" s="10"/>
      <c r="AE5" s="10"/>
    </row>
    <row r="6" spans="1:31" ht="16" x14ac:dyDescent="0.2">
      <c r="A6" s="28" t="s">
        <v>5</v>
      </c>
      <c r="B6" s="10">
        <v>21</v>
      </c>
      <c r="C6" s="10" t="b">
        <v>0</v>
      </c>
      <c r="D6" s="10">
        <v>0.3</v>
      </c>
      <c r="E6" s="10">
        <v>0.71</v>
      </c>
      <c r="F6" s="10">
        <v>0.48</v>
      </c>
      <c r="G6" s="10">
        <v>0.08</v>
      </c>
      <c r="H6" s="10">
        <v>42</v>
      </c>
      <c r="I6" s="10">
        <v>66</v>
      </c>
      <c r="J6" s="10">
        <v>56</v>
      </c>
      <c r="K6" s="10">
        <v>3</v>
      </c>
      <c r="L6" s="10">
        <v>20</v>
      </c>
      <c r="M6" s="10">
        <v>40</v>
      </c>
      <c r="N6" s="29">
        <v>2</v>
      </c>
      <c r="O6" s="29">
        <v>5</v>
      </c>
      <c r="P6" s="10"/>
      <c r="Q6" s="10"/>
      <c r="R6" s="10">
        <v>1</v>
      </c>
      <c r="S6" s="10">
        <v>2</v>
      </c>
      <c r="T6" s="10">
        <v>0</v>
      </c>
      <c r="U6" s="10">
        <v>1</v>
      </c>
      <c r="V6" s="10">
        <v>200</v>
      </c>
      <c r="W6" s="10">
        <v>266</v>
      </c>
      <c r="X6" s="10">
        <v>7.96</v>
      </c>
      <c r="Y6" s="10">
        <v>9.9499999999999993</v>
      </c>
      <c r="Z6" s="10">
        <v>0</v>
      </c>
      <c r="AA6" s="10">
        <v>65</v>
      </c>
      <c r="AB6" s="29">
        <v>33</v>
      </c>
      <c r="AC6" s="30">
        <v>50</v>
      </c>
      <c r="AD6" s="10">
        <v>565</v>
      </c>
      <c r="AE6" s="10">
        <v>1130</v>
      </c>
    </row>
    <row r="7" spans="1:31" ht="16" x14ac:dyDescent="0.2">
      <c r="A7" s="28" t="s">
        <v>6</v>
      </c>
      <c r="B7" s="10">
        <v>33</v>
      </c>
      <c r="C7" s="10" t="b">
        <v>0</v>
      </c>
      <c r="D7" s="10">
        <v>0.98</v>
      </c>
      <c r="E7" s="10">
        <v>0.73</v>
      </c>
      <c r="F7" s="10">
        <v>0.22</v>
      </c>
      <c r="G7" s="10">
        <v>0</v>
      </c>
      <c r="H7" s="10">
        <v>37</v>
      </c>
      <c r="I7" s="31"/>
      <c r="J7" s="10">
        <v>154</v>
      </c>
      <c r="K7" s="10">
        <v>3</v>
      </c>
      <c r="L7" s="10">
        <v>0</v>
      </c>
      <c r="M7" s="10">
        <v>1</v>
      </c>
      <c r="N7" s="29">
        <v>0</v>
      </c>
      <c r="O7" s="29">
        <v>1</v>
      </c>
      <c r="P7" s="10">
        <v>333.33330000000001</v>
      </c>
      <c r="Q7" s="10">
        <v>500</v>
      </c>
      <c r="R7" s="10">
        <v>5</v>
      </c>
      <c r="S7" s="10">
        <v>10</v>
      </c>
      <c r="T7" s="10">
        <v>160</v>
      </c>
      <c r="U7" s="10">
        <v>200</v>
      </c>
      <c r="V7" s="10">
        <v>5</v>
      </c>
      <c r="W7" s="10">
        <v>10</v>
      </c>
      <c r="X7" s="10">
        <v>3.23</v>
      </c>
      <c r="Y7" s="10">
        <v>3.67</v>
      </c>
      <c r="Z7" s="10">
        <v>70</v>
      </c>
      <c r="AA7" s="10">
        <v>105</v>
      </c>
      <c r="AB7" s="29">
        <v>10</v>
      </c>
      <c r="AC7" s="30">
        <v>20</v>
      </c>
      <c r="AD7" s="10">
        <v>0</v>
      </c>
      <c r="AE7" s="10">
        <v>153</v>
      </c>
    </row>
    <row r="8" spans="1:31" ht="32" x14ac:dyDescent="0.2">
      <c r="A8" s="28" t="s">
        <v>7</v>
      </c>
      <c r="B8" s="10">
        <v>5.07</v>
      </c>
      <c r="C8" s="10" t="b">
        <v>0</v>
      </c>
      <c r="D8" s="10">
        <v>0.74</v>
      </c>
      <c r="E8" s="10">
        <v>0.46</v>
      </c>
      <c r="F8" s="10"/>
      <c r="G8" s="10">
        <v>0</v>
      </c>
      <c r="H8" s="10">
        <v>38</v>
      </c>
      <c r="I8" s="31"/>
      <c r="J8" s="10">
        <v>126</v>
      </c>
      <c r="K8" s="10">
        <v>3</v>
      </c>
      <c r="L8" s="10">
        <v>0</v>
      </c>
      <c r="M8" s="10">
        <v>1</v>
      </c>
      <c r="N8" s="29">
        <v>0</v>
      </c>
      <c r="O8" s="29">
        <v>1</v>
      </c>
      <c r="P8" s="10"/>
      <c r="Q8" s="10"/>
      <c r="R8" s="10">
        <v>0</v>
      </c>
      <c r="S8" s="10">
        <v>1</v>
      </c>
      <c r="T8" s="10">
        <v>0</v>
      </c>
      <c r="U8" s="10">
        <v>1</v>
      </c>
      <c r="V8" s="10">
        <v>0</v>
      </c>
      <c r="W8" s="10">
        <v>2</v>
      </c>
      <c r="X8" s="10">
        <v>2.06</v>
      </c>
      <c r="Y8" s="10">
        <v>2.29</v>
      </c>
      <c r="Z8" s="10">
        <v>33.799999999999997</v>
      </c>
      <c r="AA8" s="10">
        <v>50.75</v>
      </c>
      <c r="AB8" s="29">
        <v>10</v>
      </c>
      <c r="AC8" s="30">
        <v>20</v>
      </c>
      <c r="AD8" s="10">
        <v>0</v>
      </c>
      <c r="AE8" s="10">
        <v>530</v>
      </c>
    </row>
    <row r="9" spans="1:31" ht="16" x14ac:dyDescent="0.2">
      <c r="A9" s="28" t="s">
        <v>8</v>
      </c>
      <c r="B9" s="32">
        <v>4.76</v>
      </c>
      <c r="C9" s="10" t="b">
        <v>1</v>
      </c>
      <c r="D9" s="10">
        <v>0.56999999999999995</v>
      </c>
      <c r="E9" s="10">
        <v>0.42</v>
      </c>
      <c r="F9" s="10">
        <v>0.61</v>
      </c>
      <c r="G9" s="10">
        <v>0</v>
      </c>
      <c r="H9" s="31"/>
      <c r="I9" s="31"/>
      <c r="J9" s="10">
        <v>106</v>
      </c>
      <c r="K9" s="10">
        <v>3</v>
      </c>
      <c r="L9" s="10">
        <v>0</v>
      </c>
      <c r="M9" s="10">
        <v>1</v>
      </c>
      <c r="N9" s="29">
        <v>0</v>
      </c>
      <c r="O9" s="29">
        <v>1</v>
      </c>
      <c r="P9" s="10">
        <v>2.5</v>
      </c>
      <c r="Q9" s="10">
        <v>6.25</v>
      </c>
      <c r="R9" s="10">
        <v>0</v>
      </c>
      <c r="S9" s="10">
        <v>1</v>
      </c>
      <c r="T9" s="10">
        <v>0</v>
      </c>
      <c r="U9" s="10">
        <v>1</v>
      </c>
      <c r="V9" s="10">
        <v>0</v>
      </c>
      <c r="W9" s="10">
        <v>2</v>
      </c>
      <c r="X9" s="10"/>
      <c r="Y9" s="10"/>
      <c r="Z9" s="10">
        <v>0</v>
      </c>
      <c r="AA9" s="10">
        <v>57.4</v>
      </c>
      <c r="AB9" s="10">
        <v>5</v>
      </c>
      <c r="AC9" s="28">
        <v>10</v>
      </c>
      <c r="AD9" s="10"/>
      <c r="AE9" s="10"/>
    </row>
    <row r="10" spans="1:31" ht="32" x14ac:dyDescent="0.2">
      <c r="A10" s="28" t="s">
        <v>9</v>
      </c>
      <c r="B10" s="10">
        <v>4.2699999999999996</v>
      </c>
      <c r="C10" s="10" t="b">
        <v>0</v>
      </c>
      <c r="D10" s="10">
        <v>0.22</v>
      </c>
      <c r="E10" s="10">
        <v>0.27</v>
      </c>
      <c r="F10" s="10">
        <v>0.47</v>
      </c>
      <c r="G10" s="10">
        <v>0</v>
      </c>
      <c r="H10" s="10">
        <v>34</v>
      </c>
      <c r="I10" s="31"/>
      <c r="J10" s="10">
        <v>35</v>
      </c>
      <c r="K10" s="10">
        <v>3</v>
      </c>
      <c r="L10" s="10">
        <v>0</v>
      </c>
      <c r="M10" s="10">
        <v>1</v>
      </c>
      <c r="N10" s="29">
        <v>0</v>
      </c>
      <c r="O10" s="29">
        <v>1</v>
      </c>
      <c r="P10" s="10">
        <v>0</v>
      </c>
      <c r="Q10" s="10">
        <v>1</v>
      </c>
      <c r="R10" s="10">
        <v>0</v>
      </c>
      <c r="S10" s="10">
        <v>1</v>
      </c>
      <c r="T10" s="10">
        <v>0</v>
      </c>
      <c r="U10" s="10">
        <v>1</v>
      </c>
      <c r="V10" s="10">
        <v>0</v>
      </c>
      <c r="W10" s="10">
        <v>2</v>
      </c>
      <c r="X10" s="10">
        <v>20.5</v>
      </c>
      <c r="Y10" s="10">
        <v>25.63</v>
      </c>
      <c r="Z10" s="10">
        <v>0</v>
      </c>
      <c r="AA10" s="10">
        <v>21.6</v>
      </c>
      <c r="AB10" s="29">
        <v>1</v>
      </c>
      <c r="AC10" s="30">
        <v>5</v>
      </c>
      <c r="AD10" s="10"/>
      <c r="AE10" s="10"/>
    </row>
    <row r="11" spans="1:31" ht="16" x14ac:dyDescent="0.2">
      <c r="A11" s="28" t="s">
        <v>10</v>
      </c>
      <c r="B11" s="10">
        <v>47</v>
      </c>
      <c r="C11" s="10" t="b">
        <v>0</v>
      </c>
      <c r="D11" s="10">
        <v>2</v>
      </c>
      <c r="E11" s="10">
        <v>1</v>
      </c>
      <c r="F11" s="10">
        <v>0.76</v>
      </c>
      <c r="G11" s="10">
        <v>0</v>
      </c>
      <c r="H11" s="10">
        <v>45</v>
      </c>
      <c r="I11" s="10">
        <v>71</v>
      </c>
      <c r="J11" s="10">
        <v>189</v>
      </c>
      <c r="K11" s="10">
        <v>3</v>
      </c>
      <c r="L11" s="10">
        <v>40</v>
      </c>
      <c r="M11" s="10">
        <v>50</v>
      </c>
      <c r="N11" s="29">
        <v>266</v>
      </c>
      <c r="O11" s="29">
        <v>400</v>
      </c>
      <c r="P11" s="10"/>
      <c r="Q11" s="10"/>
      <c r="R11" s="10">
        <v>266</v>
      </c>
      <c r="S11" s="10">
        <v>400</v>
      </c>
      <c r="T11" s="10">
        <v>160</v>
      </c>
      <c r="U11" s="10">
        <v>200</v>
      </c>
      <c r="V11" s="10">
        <v>66</v>
      </c>
      <c r="W11" s="10">
        <v>100</v>
      </c>
      <c r="X11" s="10">
        <v>20.5</v>
      </c>
      <c r="Y11" s="10">
        <v>25.63</v>
      </c>
      <c r="Z11" s="10">
        <v>0</v>
      </c>
      <c r="AA11" s="10">
        <v>200</v>
      </c>
      <c r="AB11" s="29">
        <v>250</v>
      </c>
      <c r="AC11" s="30">
        <v>333</v>
      </c>
      <c r="AD11" s="10"/>
      <c r="AE11" s="10"/>
    </row>
    <row r="12" spans="1:31" ht="16" x14ac:dyDescent="0.2">
      <c r="A12" s="28" t="s">
        <v>11</v>
      </c>
      <c r="B12" s="10">
        <v>24.6</v>
      </c>
      <c r="C12" s="10" t="b">
        <v>0</v>
      </c>
      <c r="D12" s="10">
        <v>1.08</v>
      </c>
      <c r="E12" s="10">
        <v>0.54</v>
      </c>
      <c r="F12" s="10">
        <v>0.77</v>
      </c>
      <c r="G12" s="10">
        <v>0.83</v>
      </c>
      <c r="H12" s="10">
        <v>52</v>
      </c>
      <c r="I12" s="10">
        <v>80</v>
      </c>
      <c r="J12" s="10">
        <v>78</v>
      </c>
      <c r="K12" s="10">
        <v>3</v>
      </c>
      <c r="L12" s="10">
        <v>20</v>
      </c>
      <c r="M12" s="10">
        <v>40</v>
      </c>
      <c r="N12" s="29">
        <v>10</v>
      </c>
      <c r="O12" s="29">
        <v>20</v>
      </c>
      <c r="P12" s="10"/>
      <c r="Q12" s="10"/>
      <c r="R12" s="10">
        <v>50</v>
      </c>
      <c r="S12" s="10">
        <v>66</v>
      </c>
      <c r="T12" s="10">
        <v>10</v>
      </c>
      <c r="U12" s="10">
        <v>50</v>
      </c>
      <c r="V12" s="10">
        <v>2</v>
      </c>
      <c r="W12" s="10">
        <v>5</v>
      </c>
      <c r="X12" s="10">
        <v>7.88</v>
      </c>
      <c r="Y12" s="10">
        <v>9.85</v>
      </c>
      <c r="Z12" s="10">
        <v>0</v>
      </c>
      <c r="AA12" s="10">
        <v>7</v>
      </c>
      <c r="AB12" s="29">
        <v>20</v>
      </c>
      <c r="AC12" s="30">
        <v>25</v>
      </c>
      <c r="AD12" s="10">
        <v>525</v>
      </c>
      <c r="AE12" s="10">
        <v>1050</v>
      </c>
    </row>
    <row r="13" spans="1:31" ht="32" x14ac:dyDescent="0.2">
      <c r="A13" s="28" t="s">
        <v>12</v>
      </c>
      <c r="B13" s="10">
        <v>6</v>
      </c>
      <c r="C13" s="10" t="b">
        <v>0</v>
      </c>
      <c r="D13" s="10">
        <v>0.43</v>
      </c>
      <c r="E13" s="10">
        <v>0.55000000000000004</v>
      </c>
      <c r="F13" s="10">
        <v>0.45</v>
      </c>
      <c r="G13" s="10">
        <v>0</v>
      </c>
      <c r="H13" s="10">
        <v>38</v>
      </c>
      <c r="I13" s="10">
        <v>64</v>
      </c>
      <c r="J13" s="10">
        <v>77</v>
      </c>
      <c r="K13" s="10">
        <v>3</v>
      </c>
      <c r="L13" s="10">
        <v>0</v>
      </c>
      <c r="M13" s="10">
        <v>1</v>
      </c>
      <c r="N13" s="29">
        <v>0</v>
      </c>
      <c r="O13" s="29">
        <v>1</v>
      </c>
      <c r="P13" s="10"/>
      <c r="Q13" s="10"/>
      <c r="R13" s="10">
        <v>0</v>
      </c>
      <c r="S13" s="10">
        <v>1</v>
      </c>
      <c r="T13" s="10">
        <v>1</v>
      </c>
      <c r="U13" s="10">
        <v>2</v>
      </c>
      <c r="V13" s="10">
        <v>0</v>
      </c>
      <c r="W13" s="10">
        <v>2</v>
      </c>
      <c r="X13" s="10">
        <v>1.22</v>
      </c>
      <c r="Y13" s="10">
        <v>1.4</v>
      </c>
      <c r="Z13" s="10">
        <v>0</v>
      </c>
      <c r="AA13" s="10">
        <v>85.3</v>
      </c>
      <c r="AB13" s="29">
        <v>25</v>
      </c>
      <c r="AC13" s="30">
        <v>33</v>
      </c>
      <c r="AD13" s="10">
        <v>540</v>
      </c>
      <c r="AE13" s="10"/>
    </row>
    <row r="14" spans="1:31" ht="32" x14ac:dyDescent="0.2">
      <c r="A14" s="28" t="s">
        <v>13</v>
      </c>
      <c r="B14" s="10">
        <v>9.1</v>
      </c>
      <c r="C14" s="10" t="b">
        <v>0</v>
      </c>
      <c r="D14" s="10">
        <v>0.42</v>
      </c>
      <c r="E14" s="10">
        <v>0.61</v>
      </c>
      <c r="F14" s="10">
        <v>0.36</v>
      </c>
      <c r="G14" s="10">
        <v>0</v>
      </c>
      <c r="H14" s="10">
        <v>41</v>
      </c>
      <c r="I14" s="31"/>
      <c r="J14" s="10">
        <v>54</v>
      </c>
      <c r="K14" s="10">
        <v>3</v>
      </c>
      <c r="L14" s="10">
        <v>0</v>
      </c>
      <c r="M14" s="10">
        <v>1</v>
      </c>
      <c r="N14" s="29">
        <v>0</v>
      </c>
      <c r="O14" s="29">
        <v>1</v>
      </c>
      <c r="P14" s="10">
        <v>25</v>
      </c>
      <c r="Q14" s="10">
        <v>50</v>
      </c>
      <c r="R14" s="10">
        <v>1</v>
      </c>
      <c r="S14" s="10">
        <v>2</v>
      </c>
      <c r="T14" s="10">
        <v>0</v>
      </c>
      <c r="U14" s="10">
        <v>1</v>
      </c>
      <c r="V14" s="10">
        <v>4</v>
      </c>
      <c r="W14" s="10">
        <v>5</v>
      </c>
      <c r="X14" s="10">
        <v>6.53</v>
      </c>
      <c r="Y14" s="10">
        <v>7.84</v>
      </c>
      <c r="Z14" s="10">
        <v>51</v>
      </c>
      <c r="AA14" s="10">
        <v>68</v>
      </c>
      <c r="AB14" s="29">
        <v>20</v>
      </c>
      <c r="AC14" s="29">
        <v>25</v>
      </c>
      <c r="AD14" s="10">
        <v>525</v>
      </c>
      <c r="AE14" s="10">
        <v>1050</v>
      </c>
    </row>
    <row r="15" spans="1:31" ht="16" x14ac:dyDescent="0.2">
      <c r="A15" s="28" t="s">
        <v>14</v>
      </c>
      <c r="B15" s="32">
        <v>57</v>
      </c>
      <c r="C15" s="10" t="b">
        <v>1</v>
      </c>
      <c r="D15" s="10">
        <v>2.25</v>
      </c>
      <c r="E15" s="31"/>
      <c r="F15" s="10">
        <v>0.38</v>
      </c>
      <c r="G15" s="10">
        <v>0.75</v>
      </c>
      <c r="H15" s="10">
        <v>58</v>
      </c>
      <c r="I15" s="31"/>
      <c r="J15" s="10">
        <v>101</v>
      </c>
      <c r="K15" s="10">
        <v>3</v>
      </c>
      <c r="L15" s="10">
        <v>160</v>
      </c>
      <c r="M15" s="10">
        <v>200</v>
      </c>
      <c r="N15" s="29">
        <v>400</v>
      </c>
      <c r="O15" s="29">
        <v>800</v>
      </c>
      <c r="P15" s="10"/>
      <c r="Q15" s="10"/>
      <c r="R15" s="10">
        <v>400</v>
      </c>
      <c r="S15" s="10">
        <v>800</v>
      </c>
      <c r="T15" s="10">
        <v>200</v>
      </c>
      <c r="U15" s="10">
        <v>266.66669999999999</v>
      </c>
      <c r="V15" s="10">
        <v>400</v>
      </c>
      <c r="W15" s="10">
        <v>800</v>
      </c>
      <c r="X15" s="10">
        <v>396</v>
      </c>
      <c r="Y15" s="10">
        <v>792</v>
      </c>
      <c r="Z15" s="10">
        <v>13.8</v>
      </c>
      <c r="AA15" s="10">
        <v>20.7</v>
      </c>
      <c r="AB15" s="29">
        <v>250</v>
      </c>
      <c r="AC15" s="30">
        <v>333</v>
      </c>
      <c r="AD15" s="10"/>
      <c r="AE15" s="10"/>
    </row>
    <row r="16" spans="1:31" ht="16" x14ac:dyDescent="0.2">
      <c r="A16" s="28" t="s">
        <v>15</v>
      </c>
      <c r="B16" s="10">
        <v>1.92</v>
      </c>
      <c r="C16" s="10" t="b">
        <v>0</v>
      </c>
      <c r="D16" s="10">
        <v>0.39</v>
      </c>
      <c r="E16" s="10">
        <v>-0.08</v>
      </c>
      <c r="F16" s="10">
        <v>0</v>
      </c>
      <c r="G16" s="10">
        <v>0</v>
      </c>
      <c r="H16" s="10">
        <v>31</v>
      </c>
      <c r="I16" s="31"/>
      <c r="J16" s="10">
        <v>98</v>
      </c>
      <c r="K16" s="10">
        <v>3</v>
      </c>
      <c r="L16" s="10">
        <v>0</v>
      </c>
      <c r="M16" s="10">
        <v>1</v>
      </c>
      <c r="N16" s="29">
        <v>0</v>
      </c>
      <c r="O16" s="29">
        <v>1</v>
      </c>
      <c r="P16" s="10">
        <v>0</v>
      </c>
      <c r="Q16" s="10">
        <v>1</v>
      </c>
      <c r="R16" s="10">
        <v>0</v>
      </c>
      <c r="S16" s="10">
        <v>1</v>
      </c>
      <c r="T16" s="10">
        <v>0</v>
      </c>
      <c r="U16" s="10">
        <v>1</v>
      </c>
      <c r="V16" s="10">
        <v>0</v>
      </c>
      <c r="W16" s="10">
        <v>2</v>
      </c>
      <c r="X16" s="10">
        <v>0</v>
      </c>
      <c r="Y16" s="10">
        <v>1</v>
      </c>
      <c r="Z16" s="10">
        <v>0</v>
      </c>
      <c r="AA16" s="10">
        <v>5.2</v>
      </c>
      <c r="AB16" s="29"/>
      <c r="AC16" s="30">
        <v>1</v>
      </c>
      <c r="AD16" s="10"/>
      <c r="AE16" s="10"/>
    </row>
    <row r="17" spans="1:31" ht="16" x14ac:dyDescent="0.2">
      <c r="A17" s="28" t="s">
        <v>16</v>
      </c>
      <c r="B17" s="10">
        <v>17.899999999999999</v>
      </c>
      <c r="C17" s="10" t="b">
        <v>0</v>
      </c>
      <c r="D17" s="10">
        <v>6.68</v>
      </c>
      <c r="E17" s="31"/>
      <c r="F17" s="10">
        <v>0.48</v>
      </c>
      <c r="G17" s="10">
        <v>0.37</v>
      </c>
      <c r="H17" s="31"/>
      <c r="I17" s="31"/>
      <c r="J17" s="10">
        <v>108</v>
      </c>
      <c r="K17" s="10">
        <v>3</v>
      </c>
      <c r="L17" s="10">
        <v>2</v>
      </c>
      <c r="M17" s="10">
        <v>5</v>
      </c>
      <c r="N17" s="29">
        <v>0</v>
      </c>
      <c r="O17" s="29">
        <v>1</v>
      </c>
      <c r="P17" s="10"/>
      <c r="Q17" s="10"/>
      <c r="R17" s="10">
        <v>1</v>
      </c>
      <c r="S17" s="10">
        <v>2</v>
      </c>
      <c r="T17" s="10">
        <v>0</v>
      </c>
      <c r="U17" s="10">
        <v>1</v>
      </c>
      <c r="V17" s="10">
        <v>0</v>
      </c>
      <c r="W17" s="10">
        <v>2</v>
      </c>
      <c r="X17" s="10">
        <v>5.63</v>
      </c>
      <c r="Y17" s="10">
        <v>6.57</v>
      </c>
      <c r="Z17" s="10">
        <v>2.89</v>
      </c>
      <c r="AA17" s="10">
        <v>3.23</v>
      </c>
      <c r="AB17" s="29">
        <v>5</v>
      </c>
      <c r="AC17" s="30">
        <v>10</v>
      </c>
      <c r="AD17" s="10">
        <v>0</v>
      </c>
      <c r="AE17" s="10">
        <v>510</v>
      </c>
    </row>
    <row r="18" spans="1:31" ht="32" x14ac:dyDescent="0.2">
      <c r="A18" s="28" t="s">
        <v>17</v>
      </c>
      <c r="B18" s="10">
        <v>5.0999999999999996</v>
      </c>
      <c r="C18" s="10" t="b">
        <v>0</v>
      </c>
      <c r="D18" s="10">
        <v>0.69</v>
      </c>
      <c r="E18" s="31"/>
      <c r="F18" s="31"/>
      <c r="G18" s="31"/>
      <c r="H18" s="31"/>
      <c r="I18" s="31"/>
      <c r="J18" s="10">
        <v>118</v>
      </c>
      <c r="K18" s="10">
        <v>3</v>
      </c>
      <c r="L18" s="10">
        <v>0</v>
      </c>
      <c r="M18" s="10">
        <v>1</v>
      </c>
      <c r="N18" s="29">
        <v>0</v>
      </c>
      <c r="O18" s="29">
        <v>1</v>
      </c>
      <c r="P18" s="10"/>
      <c r="Q18" s="10"/>
      <c r="R18" s="10">
        <v>0</v>
      </c>
      <c r="S18" s="10">
        <v>1</v>
      </c>
      <c r="T18" s="10">
        <v>20</v>
      </c>
      <c r="U18" s="10">
        <v>40</v>
      </c>
      <c r="V18" s="10">
        <v>0</v>
      </c>
      <c r="W18" s="10">
        <v>2</v>
      </c>
      <c r="X18" s="10">
        <v>1.65</v>
      </c>
      <c r="Y18" s="10">
        <v>1.99</v>
      </c>
      <c r="Z18" s="10">
        <v>68</v>
      </c>
      <c r="AA18" s="10">
        <v>102</v>
      </c>
      <c r="AB18" s="29">
        <v>10</v>
      </c>
      <c r="AC18" s="30">
        <v>20</v>
      </c>
      <c r="AD18" s="10">
        <v>0</v>
      </c>
      <c r="AE18" s="10">
        <v>510</v>
      </c>
    </row>
    <row r="19" spans="1:31" ht="16" x14ac:dyDescent="0.2">
      <c r="A19" s="28" t="s">
        <v>18</v>
      </c>
      <c r="B19" s="10">
        <v>18.3</v>
      </c>
      <c r="C19" s="10" t="b">
        <v>0</v>
      </c>
      <c r="D19" s="10">
        <v>2.0699999999999998</v>
      </c>
      <c r="E19" s="10">
        <v>0.48</v>
      </c>
      <c r="F19" s="10">
        <v>0.95</v>
      </c>
      <c r="G19" s="10">
        <v>0.76</v>
      </c>
      <c r="H19" s="10">
        <v>48</v>
      </c>
      <c r="I19" s="10">
        <v>76</v>
      </c>
      <c r="J19" s="10">
        <v>83</v>
      </c>
      <c r="K19" s="10">
        <v>3</v>
      </c>
      <c r="L19" s="10">
        <v>10</v>
      </c>
      <c r="M19" s="10">
        <v>20</v>
      </c>
      <c r="N19" s="29">
        <v>1</v>
      </c>
      <c r="O19" s="29">
        <v>2</v>
      </c>
      <c r="P19" s="10"/>
      <c r="Q19" s="10"/>
      <c r="R19" s="10">
        <v>1</v>
      </c>
      <c r="S19" s="10">
        <v>2</v>
      </c>
      <c r="T19" s="10">
        <v>0</v>
      </c>
      <c r="U19" s="10">
        <v>1</v>
      </c>
      <c r="V19" s="10">
        <v>0</v>
      </c>
      <c r="W19" s="10">
        <v>2</v>
      </c>
      <c r="X19" s="10">
        <v>4.2699999999999996</v>
      </c>
      <c r="Y19" s="10">
        <v>5.08</v>
      </c>
      <c r="Z19" s="10">
        <v>0</v>
      </c>
      <c r="AA19" s="10">
        <v>4</v>
      </c>
      <c r="AB19" s="29">
        <v>5</v>
      </c>
      <c r="AC19" s="30">
        <v>10</v>
      </c>
      <c r="AD19" s="10">
        <v>510</v>
      </c>
      <c r="AE19" s="10">
        <v>1020</v>
      </c>
    </row>
    <row r="20" spans="1:31" ht="32" x14ac:dyDescent="0.2">
      <c r="A20" s="28" t="s">
        <v>19</v>
      </c>
      <c r="B20" s="31"/>
      <c r="C20" s="10"/>
      <c r="D20" s="10">
        <v>4.8999999999999998E-3</v>
      </c>
      <c r="E20" s="31"/>
      <c r="F20" s="31"/>
      <c r="G20" s="31"/>
      <c r="H20" s="31"/>
      <c r="I20" s="31"/>
      <c r="J20" s="10">
        <v>89</v>
      </c>
      <c r="K20" s="10">
        <v>3</v>
      </c>
      <c r="L20" s="10">
        <v>0</v>
      </c>
      <c r="M20" s="10">
        <v>1</v>
      </c>
      <c r="N20" s="29">
        <v>0</v>
      </c>
      <c r="O20" s="29">
        <v>1</v>
      </c>
      <c r="P20" s="10"/>
      <c r="Q20" s="10"/>
      <c r="R20" s="10">
        <v>0</v>
      </c>
      <c r="S20" s="10">
        <v>1</v>
      </c>
      <c r="T20" s="10">
        <v>0</v>
      </c>
      <c r="U20" s="10">
        <v>1</v>
      </c>
      <c r="V20" s="10">
        <v>0</v>
      </c>
      <c r="W20" s="10">
        <v>2</v>
      </c>
      <c r="X20" s="10">
        <v>1.71</v>
      </c>
      <c r="Y20" s="10">
        <v>2.0499999999999998</v>
      </c>
      <c r="Z20" s="10">
        <v>33.299999999999997</v>
      </c>
      <c r="AA20" s="10">
        <v>50</v>
      </c>
      <c r="AB20" s="29">
        <v>10</v>
      </c>
      <c r="AC20" s="30">
        <v>20</v>
      </c>
      <c r="AD20" s="10">
        <v>0</v>
      </c>
      <c r="AE20" s="10">
        <v>333</v>
      </c>
    </row>
    <row r="21" spans="1:31" ht="32" x14ac:dyDescent="0.2">
      <c r="A21" s="28" t="s">
        <v>20</v>
      </c>
      <c r="B21" s="32">
        <v>7</v>
      </c>
      <c r="C21" s="10" t="b">
        <v>1</v>
      </c>
      <c r="D21" s="10">
        <v>0.36</v>
      </c>
      <c r="E21" s="10">
        <v>0.6</v>
      </c>
      <c r="F21" s="10">
        <v>0.42</v>
      </c>
      <c r="G21" s="10">
        <v>0</v>
      </c>
      <c r="H21" s="10">
        <v>40</v>
      </c>
      <c r="I21" s="31"/>
      <c r="J21" s="10">
        <v>57</v>
      </c>
      <c r="K21" s="10">
        <v>3</v>
      </c>
      <c r="L21" s="10">
        <v>0</v>
      </c>
      <c r="M21" s="10">
        <v>1</v>
      </c>
      <c r="N21" s="29">
        <v>0</v>
      </c>
      <c r="O21" s="29">
        <v>1</v>
      </c>
      <c r="P21" s="10"/>
      <c r="Q21" s="10"/>
      <c r="R21" s="10">
        <v>0</v>
      </c>
      <c r="S21" s="10">
        <v>1</v>
      </c>
      <c r="T21" s="10">
        <v>0</v>
      </c>
      <c r="U21" s="10">
        <v>1</v>
      </c>
      <c r="V21" s="10">
        <v>0</v>
      </c>
      <c r="W21" s="10">
        <v>2</v>
      </c>
      <c r="X21" s="10">
        <v>2.21</v>
      </c>
      <c r="Y21" s="10">
        <v>2.4900000000000002</v>
      </c>
      <c r="Z21" s="10">
        <v>68.3</v>
      </c>
      <c r="AA21" s="10">
        <v>102.5</v>
      </c>
      <c r="AB21" s="29">
        <v>25</v>
      </c>
      <c r="AC21" s="30">
        <v>33</v>
      </c>
      <c r="AD21" s="10">
        <v>505</v>
      </c>
      <c r="AE21" s="10"/>
    </row>
    <row r="22" spans="1:31" ht="48" x14ac:dyDescent="0.2">
      <c r="A22" s="28" t="s">
        <v>21</v>
      </c>
      <c r="B22" s="10">
        <v>18.600000000000001</v>
      </c>
      <c r="C22" s="10" t="b">
        <v>0</v>
      </c>
      <c r="D22" s="10">
        <v>0.41</v>
      </c>
      <c r="E22" s="10">
        <v>0.67</v>
      </c>
      <c r="F22" s="10">
        <v>0.48</v>
      </c>
      <c r="G22" s="10">
        <v>0.06</v>
      </c>
      <c r="H22" s="10">
        <v>41</v>
      </c>
      <c r="I22" s="10">
        <v>64</v>
      </c>
      <c r="J22" s="10">
        <v>80</v>
      </c>
      <c r="K22" s="10">
        <v>3</v>
      </c>
      <c r="L22" s="10">
        <v>0</v>
      </c>
      <c r="M22" s="10">
        <v>1</v>
      </c>
      <c r="N22" s="29">
        <v>0</v>
      </c>
      <c r="O22" s="29">
        <v>1</v>
      </c>
      <c r="P22" s="10">
        <v>2.5</v>
      </c>
      <c r="Q22" s="10">
        <v>6.25</v>
      </c>
      <c r="R22" s="10">
        <v>0</v>
      </c>
      <c r="S22" s="10">
        <v>1</v>
      </c>
      <c r="T22" s="10">
        <v>0</v>
      </c>
      <c r="U22" s="10">
        <v>1</v>
      </c>
      <c r="V22" s="10">
        <v>0</v>
      </c>
      <c r="W22" s="10">
        <v>2</v>
      </c>
      <c r="X22" s="10">
        <v>3</v>
      </c>
      <c r="Y22" s="10">
        <v>3.36</v>
      </c>
      <c r="Z22" s="10">
        <v>32.33</v>
      </c>
      <c r="AA22" s="10">
        <v>48.5</v>
      </c>
      <c r="AB22" s="29">
        <v>67</v>
      </c>
      <c r="AC22" s="30">
        <v>100</v>
      </c>
      <c r="AD22" s="10">
        <v>0</v>
      </c>
      <c r="AE22" s="10">
        <v>560</v>
      </c>
    </row>
    <row r="23" spans="1:31" ht="32" x14ac:dyDescent="0.2">
      <c r="A23" s="28" t="s">
        <v>22</v>
      </c>
      <c r="B23" s="10">
        <v>2.6</v>
      </c>
      <c r="C23" s="10" t="b">
        <v>0</v>
      </c>
      <c r="D23" s="10">
        <v>0.36</v>
      </c>
      <c r="E23" s="31"/>
      <c r="F23" s="31"/>
      <c r="G23" s="31"/>
      <c r="H23" s="10">
        <v>35</v>
      </c>
      <c r="I23" s="31"/>
      <c r="J23" s="10">
        <v>55</v>
      </c>
      <c r="K23" s="10">
        <v>3</v>
      </c>
      <c r="L23" s="10">
        <v>0</v>
      </c>
      <c r="M23" s="10">
        <v>1</v>
      </c>
      <c r="N23" s="29">
        <v>0</v>
      </c>
      <c r="O23" s="29">
        <v>1</v>
      </c>
      <c r="P23" s="10">
        <v>0</v>
      </c>
      <c r="Q23" s="10">
        <v>1</v>
      </c>
      <c r="R23" s="10">
        <v>0</v>
      </c>
      <c r="S23" s="10">
        <v>1</v>
      </c>
      <c r="T23" s="10">
        <v>0</v>
      </c>
      <c r="U23" s="10">
        <v>1</v>
      </c>
      <c r="V23" s="10">
        <v>0</v>
      </c>
      <c r="W23" s="10">
        <v>2</v>
      </c>
      <c r="X23" s="10">
        <v>0</v>
      </c>
      <c r="Y23" s="10">
        <v>1</v>
      </c>
      <c r="Z23" s="10">
        <v>10.5</v>
      </c>
      <c r="AA23" s="10">
        <v>14</v>
      </c>
      <c r="AB23" s="29">
        <v>1</v>
      </c>
      <c r="AC23" s="30">
        <v>5</v>
      </c>
      <c r="AD23" s="10"/>
      <c r="AE23" s="10"/>
    </row>
    <row r="24" spans="1:31" ht="16" x14ac:dyDescent="0.2">
      <c r="A24" s="28" t="s">
        <v>23</v>
      </c>
      <c r="B24" s="10">
        <v>1.84</v>
      </c>
      <c r="C24" s="10" t="b">
        <v>0</v>
      </c>
      <c r="D24" s="10">
        <v>0.23</v>
      </c>
      <c r="E24" s="31"/>
      <c r="F24" s="10">
        <v>0</v>
      </c>
      <c r="G24" s="10">
        <v>0</v>
      </c>
      <c r="H24" s="10">
        <v>31</v>
      </c>
      <c r="I24" s="31"/>
      <c r="J24" s="10">
        <v>36</v>
      </c>
      <c r="K24" s="10">
        <v>3</v>
      </c>
      <c r="L24" s="10">
        <v>0</v>
      </c>
      <c r="M24" s="10">
        <v>1</v>
      </c>
      <c r="N24" s="29">
        <v>0</v>
      </c>
      <c r="O24" s="29">
        <v>1</v>
      </c>
      <c r="P24" s="10">
        <v>0</v>
      </c>
      <c r="Q24" s="10">
        <v>1</v>
      </c>
      <c r="R24" s="10">
        <v>0</v>
      </c>
      <c r="S24" s="10">
        <v>1</v>
      </c>
      <c r="T24" s="10">
        <v>0</v>
      </c>
      <c r="U24" s="10">
        <v>1</v>
      </c>
      <c r="V24" s="10">
        <v>0</v>
      </c>
      <c r="W24" s="10">
        <v>2</v>
      </c>
      <c r="X24" s="10">
        <v>0</v>
      </c>
      <c r="Y24" s="10">
        <v>1</v>
      </c>
      <c r="Z24" s="10">
        <v>0</v>
      </c>
      <c r="AA24" s="10">
        <v>1</v>
      </c>
      <c r="AB24" s="29"/>
      <c r="AC24" s="30">
        <v>1</v>
      </c>
      <c r="AD24" s="10"/>
      <c r="AE24" s="10"/>
    </row>
    <row r="25" spans="1:31" ht="16" x14ac:dyDescent="0.2">
      <c r="A25" s="28" t="s">
        <v>24</v>
      </c>
      <c r="B25" s="10">
        <v>14</v>
      </c>
      <c r="C25" s="10" t="b">
        <v>0</v>
      </c>
      <c r="D25" s="10">
        <v>3.5</v>
      </c>
      <c r="E25" s="10">
        <v>0.4</v>
      </c>
      <c r="F25" s="10">
        <v>0.86</v>
      </c>
      <c r="G25" s="10">
        <v>0.84</v>
      </c>
      <c r="H25" s="10">
        <v>49</v>
      </c>
      <c r="I25" s="10">
        <v>78</v>
      </c>
      <c r="J25" s="10">
        <v>138</v>
      </c>
      <c r="K25" s="10">
        <v>3</v>
      </c>
      <c r="L25" s="10">
        <v>0</v>
      </c>
      <c r="M25" s="10">
        <v>1</v>
      </c>
      <c r="N25" s="29">
        <v>0</v>
      </c>
      <c r="O25" s="29">
        <v>1</v>
      </c>
      <c r="P25" s="10">
        <v>62.5</v>
      </c>
      <c r="Q25" s="10">
        <v>83.333330000000004</v>
      </c>
      <c r="R25" s="10">
        <v>5</v>
      </c>
      <c r="S25" s="10">
        <v>10</v>
      </c>
      <c r="T25" s="10">
        <v>0</v>
      </c>
      <c r="U25" s="10">
        <v>1</v>
      </c>
      <c r="V25" s="10">
        <v>0</v>
      </c>
      <c r="W25" s="10">
        <v>2</v>
      </c>
      <c r="X25" s="10">
        <v>4.95</v>
      </c>
      <c r="Y25" s="10">
        <v>5.66</v>
      </c>
      <c r="Z25" s="10">
        <v>4.4000000000000004</v>
      </c>
      <c r="AA25" s="10">
        <v>5.22</v>
      </c>
      <c r="AB25" s="10"/>
      <c r="AC25" s="10"/>
      <c r="AD25" s="10"/>
      <c r="AE25" s="10"/>
    </row>
    <row r="26" spans="1:31" ht="16" x14ac:dyDescent="0.2">
      <c r="A26" s="28" t="s">
        <v>25</v>
      </c>
      <c r="B26" s="10">
        <v>20.100000000000001</v>
      </c>
      <c r="C26" s="10" t="b">
        <v>0</v>
      </c>
      <c r="D26" s="10">
        <v>1.95</v>
      </c>
      <c r="E26" s="10">
        <v>0.52</v>
      </c>
      <c r="F26" s="31"/>
      <c r="G26" s="10">
        <v>0.78</v>
      </c>
      <c r="H26" s="10">
        <v>51</v>
      </c>
      <c r="I26" s="10">
        <v>78</v>
      </c>
      <c r="J26" s="10">
        <v>97</v>
      </c>
      <c r="K26" s="10">
        <v>3</v>
      </c>
      <c r="L26" s="10">
        <v>0</v>
      </c>
      <c r="M26" s="10">
        <v>1</v>
      </c>
      <c r="N26" s="29">
        <v>0</v>
      </c>
      <c r="O26" s="29">
        <v>1</v>
      </c>
      <c r="P26" s="10">
        <v>125</v>
      </c>
      <c r="Q26" s="10">
        <v>142.8571</v>
      </c>
      <c r="R26" s="10">
        <v>0</v>
      </c>
      <c r="S26" s="10">
        <v>1</v>
      </c>
      <c r="T26" s="10">
        <v>0</v>
      </c>
      <c r="U26" s="10">
        <v>1</v>
      </c>
      <c r="V26" s="10">
        <v>0</v>
      </c>
      <c r="W26" s="10">
        <v>2</v>
      </c>
      <c r="X26" s="10">
        <v>6.73</v>
      </c>
      <c r="Y26" s="10">
        <v>8.08</v>
      </c>
      <c r="Z26" s="10">
        <v>5.03</v>
      </c>
      <c r="AA26" s="10">
        <v>5.74</v>
      </c>
      <c r="AB26" s="10"/>
      <c r="AC26" s="10"/>
      <c r="AD26" s="10"/>
      <c r="AE26" s="10"/>
    </row>
    <row r="27" spans="1:31" ht="32" x14ac:dyDescent="0.2">
      <c r="A27" s="28" t="s">
        <v>26</v>
      </c>
      <c r="B27" s="10">
        <v>8.1</v>
      </c>
      <c r="C27" s="10" t="b">
        <v>0</v>
      </c>
      <c r="D27" s="10">
        <v>0.54</v>
      </c>
      <c r="E27" s="31"/>
      <c r="F27" s="10">
        <v>0</v>
      </c>
      <c r="G27" s="10">
        <v>0.4</v>
      </c>
      <c r="H27" s="10">
        <v>38</v>
      </c>
      <c r="I27" s="31"/>
      <c r="J27" s="10">
        <v>102</v>
      </c>
      <c r="K27" s="10">
        <v>3</v>
      </c>
      <c r="L27" s="10">
        <v>0</v>
      </c>
      <c r="M27" s="10">
        <v>1</v>
      </c>
      <c r="N27" s="29">
        <v>0</v>
      </c>
      <c r="O27" s="29">
        <v>1</v>
      </c>
      <c r="P27" s="10"/>
      <c r="Q27" s="10"/>
      <c r="R27" s="10">
        <v>0</v>
      </c>
      <c r="S27" s="10">
        <v>1</v>
      </c>
      <c r="T27" s="10">
        <v>0</v>
      </c>
      <c r="U27" s="10">
        <v>1</v>
      </c>
      <c r="V27" s="10">
        <v>0</v>
      </c>
      <c r="W27" s="10">
        <v>2</v>
      </c>
      <c r="X27" s="10">
        <v>2.08</v>
      </c>
      <c r="Y27" s="10">
        <v>2.31</v>
      </c>
      <c r="Z27" s="10">
        <v>63.67</v>
      </c>
      <c r="AA27" s="10">
        <v>95.5</v>
      </c>
      <c r="AB27" s="29">
        <v>20</v>
      </c>
      <c r="AC27" s="30">
        <v>25</v>
      </c>
      <c r="AD27" s="10">
        <v>0</v>
      </c>
      <c r="AE27" s="10">
        <v>520</v>
      </c>
    </row>
    <row r="28" spans="1:31" ht="16" x14ac:dyDescent="0.2">
      <c r="A28" s="28" t="s">
        <v>27</v>
      </c>
      <c r="B28" s="10">
        <v>2.4</v>
      </c>
      <c r="C28" s="10" t="b">
        <v>0</v>
      </c>
      <c r="D28" s="10">
        <v>0.36</v>
      </c>
      <c r="E28" s="10">
        <v>0.14000000000000001</v>
      </c>
      <c r="F28" s="10">
        <v>0.78100000000000003</v>
      </c>
      <c r="G28" s="10">
        <v>0</v>
      </c>
      <c r="H28" s="10">
        <v>32</v>
      </c>
      <c r="I28" s="31"/>
      <c r="J28" s="10">
        <v>89</v>
      </c>
      <c r="K28" s="10">
        <v>3</v>
      </c>
      <c r="L28" s="10">
        <v>0</v>
      </c>
      <c r="M28" s="10">
        <v>1</v>
      </c>
      <c r="N28" s="29">
        <v>0</v>
      </c>
      <c r="O28" s="29">
        <v>1</v>
      </c>
      <c r="P28" s="10"/>
      <c r="Q28" s="10"/>
      <c r="R28" s="10">
        <v>0</v>
      </c>
      <c r="S28" s="10">
        <v>1</v>
      </c>
      <c r="T28" s="10">
        <v>0</v>
      </c>
      <c r="U28" s="10">
        <v>1</v>
      </c>
      <c r="V28" s="10">
        <v>0</v>
      </c>
      <c r="W28" s="10">
        <v>2</v>
      </c>
      <c r="X28" s="10">
        <v>2.9</v>
      </c>
      <c r="Y28" s="10">
        <v>3.25</v>
      </c>
      <c r="Z28" s="10">
        <v>0</v>
      </c>
      <c r="AA28" s="10">
        <v>1</v>
      </c>
      <c r="AB28" s="29">
        <v>0</v>
      </c>
      <c r="AC28" s="30">
        <v>1</v>
      </c>
      <c r="AD28" s="10"/>
      <c r="AE28" s="10"/>
    </row>
    <row r="29" spans="1:31" ht="17" thickBot="1" x14ac:dyDescent="0.25">
      <c r="A29" s="28" t="s">
        <v>28</v>
      </c>
      <c r="B29" s="10">
        <v>78.540000000000006</v>
      </c>
      <c r="C29" s="10" t="b">
        <v>0</v>
      </c>
      <c r="D29" s="10">
        <v>0.89</v>
      </c>
      <c r="E29" s="10">
        <v>1.0900000000000001</v>
      </c>
      <c r="F29" s="10">
        <v>0.18</v>
      </c>
      <c r="G29" s="10">
        <v>1.17</v>
      </c>
      <c r="H29" s="10">
        <v>63</v>
      </c>
      <c r="I29" s="10">
        <v>95</v>
      </c>
      <c r="J29" s="10">
        <v>100</v>
      </c>
      <c r="K29" s="10">
        <v>3</v>
      </c>
      <c r="L29" s="10">
        <v>160</v>
      </c>
      <c r="M29" s="10">
        <v>200</v>
      </c>
      <c r="N29" s="29">
        <v>160</v>
      </c>
      <c r="O29" s="29">
        <v>200</v>
      </c>
      <c r="P29" s="10"/>
      <c r="Q29" s="10"/>
      <c r="R29" s="10">
        <v>1</v>
      </c>
      <c r="S29" s="10">
        <v>2</v>
      </c>
      <c r="T29" s="10">
        <v>0</v>
      </c>
      <c r="U29" s="10">
        <v>1</v>
      </c>
      <c r="V29" s="10">
        <v>5</v>
      </c>
      <c r="W29" s="10">
        <v>10</v>
      </c>
      <c r="X29" s="10">
        <v>0</v>
      </c>
      <c r="Y29" s="10">
        <v>1</v>
      </c>
      <c r="Z29" s="10">
        <v>0</v>
      </c>
      <c r="AA29" s="10">
        <v>1</v>
      </c>
      <c r="AB29" s="29">
        <v>0</v>
      </c>
      <c r="AC29" s="30">
        <v>1</v>
      </c>
      <c r="AD29" s="10">
        <v>0</v>
      </c>
      <c r="AE29" s="10">
        <v>1</v>
      </c>
    </row>
    <row r="30" spans="1:31" x14ac:dyDescent="0.2">
      <c r="A30" s="33" t="s">
        <v>59</v>
      </c>
      <c r="B30" s="34"/>
      <c r="C30" s="34"/>
      <c r="D30" s="34"/>
      <c r="E30" s="34"/>
      <c r="F30" s="34"/>
      <c r="G30" s="34"/>
      <c r="H30" s="34"/>
      <c r="I30" s="34"/>
      <c r="J30" s="34"/>
      <c r="K30" s="34">
        <v>2</v>
      </c>
      <c r="L30" s="34"/>
      <c r="M30" s="34"/>
      <c r="N30" s="35"/>
      <c r="O30" s="35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6"/>
      <c r="AC30" s="10"/>
      <c r="AD30" s="10"/>
      <c r="AE30" s="10"/>
    </row>
    <row r="31" spans="1:31" x14ac:dyDescent="0.2">
      <c r="A31" s="37" t="s">
        <v>60</v>
      </c>
      <c r="B31" s="10"/>
      <c r="C31" s="10"/>
      <c r="D31" s="10"/>
      <c r="E31" s="10"/>
      <c r="F31" s="10"/>
      <c r="G31" s="10"/>
      <c r="H31" s="10"/>
      <c r="I31" s="10"/>
      <c r="J31" s="10"/>
      <c r="K31" s="10">
        <v>2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38"/>
      <c r="AC31" s="10"/>
      <c r="AD31" s="10"/>
      <c r="AE31" s="10"/>
    </row>
    <row r="32" spans="1:31" x14ac:dyDescent="0.2">
      <c r="A32" s="37" t="s">
        <v>61</v>
      </c>
      <c r="B32" s="10"/>
      <c r="C32" s="10"/>
      <c r="D32" s="10"/>
      <c r="E32" s="10"/>
      <c r="F32" s="10"/>
      <c r="G32" s="10"/>
      <c r="H32" s="10"/>
      <c r="I32" s="10"/>
      <c r="J32" s="10"/>
      <c r="K32" s="10">
        <v>2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>
        <v>8.36</v>
      </c>
      <c r="Y32" s="10">
        <v>10.45</v>
      </c>
      <c r="Z32" s="10">
        <v>206</v>
      </c>
      <c r="AA32" s="10">
        <v>274.67</v>
      </c>
      <c r="AB32" s="38"/>
      <c r="AC32" s="10"/>
      <c r="AD32" s="10"/>
      <c r="AE32" s="10"/>
    </row>
    <row r="33" spans="1:31" x14ac:dyDescent="0.2">
      <c r="A33" s="37" t="s">
        <v>62</v>
      </c>
      <c r="B33" s="10"/>
      <c r="C33" s="10"/>
      <c r="D33" s="10"/>
      <c r="E33" s="10"/>
      <c r="F33" s="10"/>
      <c r="G33" s="10"/>
      <c r="H33" s="10"/>
      <c r="I33" s="10"/>
      <c r="J33" s="10"/>
      <c r="K33" s="10">
        <v>2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>
        <v>13.33</v>
      </c>
      <c r="Y33" s="10">
        <v>20</v>
      </c>
      <c r="Z33" s="10">
        <v>33.67</v>
      </c>
      <c r="AA33" s="10">
        <v>50.5</v>
      </c>
      <c r="AB33" s="38"/>
      <c r="AC33" s="10"/>
      <c r="AD33" s="10"/>
      <c r="AE33" s="10"/>
    </row>
    <row r="34" spans="1:31" x14ac:dyDescent="0.2">
      <c r="A34" s="37" t="s">
        <v>29</v>
      </c>
      <c r="B34" s="32">
        <v>6.97</v>
      </c>
      <c r="C34" s="10" t="b">
        <v>1</v>
      </c>
      <c r="D34" s="10">
        <v>0.48</v>
      </c>
      <c r="E34" s="10">
        <v>0.53</v>
      </c>
      <c r="F34" s="10">
        <v>0.52</v>
      </c>
      <c r="G34" s="10">
        <v>0.53</v>
      </c>
      <c r="H34" s="10"/>
      <c r="I34" s="31"/>
      <c r="J34" s="10">
        <v>80</v>
      </c>
      <c r="K34" s="10">
        <v>2</v>
      </c>
      <c r="L34" s="10">
        <v>0</v>
      </c>
      <c r="M34" s="10">
        <v>1</v>
      </c>
      <c r="N34" s="10">
        <v>0</v>
      </c>
      <c r="O34" s="10">
        <v>1.7</v>
      </c>
      <c r="P34" s="10">
        <v>0</v>
      </c>
      <c r="Q34" s="10">
        <v>1</v>
      </c>
      <c r="R34" s="10">
        <v>0</v>
      </c>
      <c r="S34" s="10">
        <v>1</v>
      </c>
      <c r="T34" s="10">
        <v>1</v>
      </c>
      <c r="U34" s="10">
        <v>2</v>
      </c>
      <c r="V34" s="10"/>
      <c r="W34" s="10"/>
      <c r="X34" s="10"/>
      <c r="Y34" s="10"/>
      <c r="Z34" s="10">
        <v>0</v>
      </c>
      <c r="AA34" s="10">
        <v>125.3</v>
      </c>
      <c r="AB34" s="38"/>
      <c r="AC34" s="10"/>
      <c r="AD34" s="10">
        <v>505</v>
      </c>
      <c r="AE34" s="10">
        <v>1010</v>
      </c>
    </row>
    <row r="35" spans="1:31" x14ac:dyDescent="0.2">
      <c r="A35" s="37" t="s">
        <v>63</v>
      </c>
      <c r="B35" s="10"/>
      <c r="C35" s="10"/>
      <c r="D35" s="10"/>
      <c r="E35" s="10"/>
      <c r="F35" s="10"/>
      <c r="G35" s="10"/>
      <c r="H35" s="10"/>
      <c r="I35" s="31"/>
      <c r="J35" s="10"/>
      <c r="K35" s="10">
        <v>2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38"/>
      <c r="AC35" s="10"/>
      <c r="AD35" s="10"/>
      <c r="AE35" s="10"/>
    </row>
    <row r="36" spans="1:31" x14ac:dyDescent="0.2">
      <c r="A36" s="37" t="s">
        <v>30</v>
      </c>
      <c r="B36" s="10">
        <v>36.6</v>
      </c>
      <c r="C36" s="10" t="b">
        <v>0</v>
      </c>
      <c r="D36" s="10">
        <v>0.34</v>
      </c>
      <c r="E36" s="10">
        <v>0.75</v>
      </c>
      <c r="F36" s="10">
        <v>0.31</v>
      </c>
      <c r="G36" s="10">
        <v>0.19</v>
      </c>
      <c r="H36" s="10">
        <v>46</v>
      </c>
      <c r="I36" s="10">
        <v>71</v>
      </c>
      <c r="J36" s="10">
        <v>82</v>
      </c>
      <c r="K36" s="10">
        <v>2</v>
      </c>
      <c r="L36" s="10">
        <v>832</v>
      </c>
      <c r="M36" s="10">
        <v>1040</v>
      </c>
      <c r="N36" s="10">
        <v>38.950000000000003</v>
      </c>
      <c r="O36" s="10">
        <v>40.729999999999997</v>
      </c>
      <c r="P36" s="10"/>
      <c r="Q36" s="10"/>
      <c r="R36" s="10">
        <v>1</v>
      </c>
      <c r="S36" s="10">
        <v>2</v>
      </c>
      <c r="T36" s="10">
        <v>0</v>
      </c>
      <c r="U36" s="10">
        <v>1</v>
      </c>
      <c r="V36" s="10"/>
      <c r="W36" s="10"/>
      <c r="X36" s="10">
        <v>20.5</v>
      </c>
      <c r="Y36" s="10">
        <v>25.6</v>
      </c>
      <c r="Z36" s="10">
        <v>0</v>
      </c>
      <c r="AA36" s="10">
        <v>32.6</v>
      </c>
      <c r="AB36" s="38"/>
      <c r="AC36" s="10"/>
      <c r="AD36" s="10">
        <v>530</v>
      </c>
      <c r="AE36" s="10">
        <v>1060</v>
      </c>
    </row>
    <row r="37" spans="1:31" x14ac:dyDescent="0.2">
      <c r="A37" s="37" t="s">
        <v>64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2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38"/>
      <c r="AC37" s="10"/>
      <c r="AD37" s="10"/>
      <c r="AE37" s="10"/>
    </row>
    <row r="38" spans="1:31" x14ac:dyDescent="0.2">
      <c r="A38" s="37" t="s">
        <v>31</v>
      </c>
      <c r="B38" s="10">
        <v>4.8099999999999996</v>
      </c>
      <c r="C38" s="10" t="b">
        <v>0</v>
      </c>
      <c r="D38" s="10">
        <v>0.54</v>
      </c>
      <c r="E38" s="10">
        <v>0.57999999999999996</v>
      </c>
      <c r="F38" s="10">
        <v>0</v>
      </c>
      <c r="G38" s="10">
        <v>0.44</v>
      </c>
      <c r="H38" s="10">
        <v>39</v>
      </c>
      <c r="I38" s="31"/>
      <c r="J38" s="10">
        <v>61</v>
      </c>
      <c r="K38" s="10">
        <v>2</v>
      </c>
      <c r="L38" s="10">
        <v>0</v>
      </c>
      <c r="M38" s="10">
        <v>600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>
        <v>408</v>
      </c>
      <c r="Y38" s="10">
        <v>816</v>
      </c>
      <c r="Z38" s="10">
        <v>0</v>
      </c>
      <c r="AA38" s="10">
        <v>500</v>
      </c>
      <c r="AB38" s="38"/>
      <c r="AC38" s="10"/>
      <c r="AD38" s="10"/>
      <c r="AE38" s="10"/>
    </row>
    <row r="39" spans="1:31" x14ac:dyDescent="0.2">
      <c r="A39" s="37" t="s">
        <v>65</v>
      </c>
      <c r="B39" s="10"/>
      <c r="C39" s="10"/>
      <c r="D39" s="10"/>
      <c r="E39" s="10"/>
      <c r="F39" s="10"/>
      <c r="G39" s="10"/>
      <c r="H39" s="10"/>
      <c r="I39" s="31"/>
      <c r="J39" s="10"/>
      <c r="K39" s="10">
        <v>2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38"/>
      <c r="AC39" s="10"/>
      <c r="AD39" s="10"/>
      <c r="AE39" s="10"/>
    </row>
    <row r="40" spans="1:31" x14ac:dyDescent="0.2">
      <c r="A40" s="37" t="s">
        <v>32</v>
      </c>
      <c r="B40" s="10">
        <v>2.02</v>
      </c>
      <c r="C40" s="10" t="b">
        <v>0</v>
      </c>
      <c r="D40" s="10">
        <v>0.89</v>
      </c>
      <c r="E40" s="10">
        <v>0</v>
      </c>
      <c r="F40" s="10">
        <v>0</v>
      </c>
      <c r="G40" s="10">
        <v>0</v>
      </c>
      <c r="H40" s="10">
        <v>31</v>
      </c>
      <c r="I40" s="31"/>
      <c r="J40" s="10">
        <v>81</v>
      </c>
      <c r="K40" s="10">
        <v>2</v>
      </c>
      <c r="L40" s="10">
        <v>0</v>
      </c>
      <c r="M40" s="10">
        <v>1</v>
      </c>
      <c r="N40" s="10">
        <v>0</v>
      </c>
      <c r="O40" s="10">
        <v>1</v>
      </c>
      <c r="P40" s="10">
        <v>1.25</v>
      </c>
      <c r="Q40" s="10">
        <v>2.5</v>
      </c>
      <c r="R40" s="10"/>
      <c r="S40" s="10"/>
      <c r="T40" s="10"/>
      <c r="U40" s="10"/>
      <c r="V40" s="10"/>
      <c r="W40" s="10"/>
      <c r="X40" s="10">
        <v>0</v>
      </c>
      <c r="Y40" s="10">
        <v>1</v>
      </c>
      <c r="Z40" s="10">
        <v>0</v>
      </c>
      <c r="AA40" s="10">
        <v>1</v>
      </c>
      <c r="AB40" s="38"/>
      <c r="AC40" s="10"/>
      <c r="AD40" s="10"/>
      <c r="AE40" s="10"/>
    </row>
    <row r="41" spans="1:31" x14ac:dyDescent="0.2">
      <c r="A41" s="37" t="s">
        <v>66</v>
      </c>
      <c r="B41" s="10"/>
      <c r="C41" s="10"/>
      <c r="D41" s="10"/>
      <c r="E41" s="10"/>
      <c r="F41" s="10"/>
      <c r="G41" s="10"/>
      <c r="H41" s="10"/>
      <c r="I41" s="10"/>
      <c r="J41" s="10"/>
      <c r="K41" s="10">
        <v>2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38"/>
      <c r="AC41" s="10"/>
      <c r="AD41" s="10"/>
      <c r="AE41" s="10"/>
    </row>
    <row r="42" spans="1:31" x14ac:dyDescent="0.2">
      <c r="A42" s="37" t="s">
        <v>67</v>
      </c>
      <c r="B42" s="10"/>
      <c r="C42" s="10"/>
      <c r="D42" s="10"/>
      <c r="E42" s="10"/>
      <c r="F42" s="10"/>
      <c r="G42" s="10"/>
      <c r="H42" s="10"/>
      <c r="I42" s="10"/>
      <c r="J42" s="10"/>
      <c r="K42" s="10">
        <v>2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>
        <v>10.1</v>
      </c>
      <c r="Y42" s="10">
        <v>13.47</v>
      </c>
      <c r="Z42" s="10"/>
      <c r="AA42" s="10"/>
      <c r="AB42" s="38"/>
      <c r="AC42" s="10"/>
      <c r="AD42" s="10"/>
      <c r="AE42" s="10"/>
    </row>
    <row r="43" spans="1:31" x14ac:dyDescent="0.2">
      <c r="A43" s="37" t="s">
        <v>68</v>
      </c>
      <c r="B43" s="10"/>
      <c r="C43" s="10"/>
      <c r="D43" s="10"/>
      <c r="E43" s="10"/>
      <c r="F43" s="10"/>
      <c r="G43" s="10"/>
      <c r="H43" s="10"/>
      <c r="I43" s="10"/>
      <c r="J43" s="10"/>
      <c r="K43" s="10">
        <v>2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>
        <v>0</v>
      </c>
      <c r="Y43" s="10">
        <v>1</v>
      </c>
      <c r="Z43" s="10">
        <v>0</v>
      </c>
      <c r="AA43" s="10">
        <v>9.8000000000000007</v>
      </c>
      <c r="AB43" s="38"/>
      <c r="AC43" s="10"/>
      <c r="AD43" s="10">
        <v>0</v>
      </c>
      <c r="AE43" s="10">
        <v>1</v>
      </c>
    </row>
    <row r="44" spans="1:31" x14ac:dyDescent="0.2">
      <c r="A44" s="37" t="s">
        <v>33</v>
      </c>
      <c r="B44" s="10">
        <v>32.6</v>
      </c>
      <c r="C44" s="10" t="b">
        <v>0</v>
      </c>
      <c r="D44" s="10">
        <v>0.54</v>
      </c>
      <c r="E44" s="10">
        <v>0.6</v>
      </c>
      <c r="F44" s="10">
        <v>0.62</v>
      </c>
      <c r="G44" s="10">
        <v>0.93</v>
      </c>
      <c r="H44" s="10">
        <v>55</v>
      </c>
      <c r="I44" s="10">
        <v>84</v>
      </c>
      <c r="J44" s="10">
        <v>65</v>
      </c>
      <c r="K44" s="10">
        <v>2</v>
      </c>
      <c r="L44" s="10">
        <v>832</v>
      </c>
      <c r="M44" s="10">
        <v>1040</v>
      </c>
      <c r="N44" s="10"/>
      <c r="O44" s="10"/>
      <c r="P44" s="10"/>
      <c r="Q44" s="10"/>
      <c r="R44" s="10">
        <v>400</v>
      </c>
      <c r="S44" s="10">
        <v>800</v>
      </c>
      <c r="T44" s="10">
        <v>114.28570000000001</v>
      </c>
      <c r="U44" s="10">
        <v>133.33330000000001</v>
      </c>
      <c r="V44" s="10"/>
      <c r="W44" s="10"/>
      <c r="X44" s="10">
        <v>13.67</v>
      </c>
      <c r="Y44" s="10">
        <v>20.5</v>
      </c>
      <c r="Z44" s="10">
        <v>0</v>
      </c>
      <c r="AA44" s="10">
        <v>8.6999999999999993</v>
      </c>
      <c r="AB44" s="28">
        <v>20</v>
      </c>
      <c r="AC44" s="28">
        <v>40</v>
      </c>
      <c r="AD44" s="10">
        <v>505</v>
      </c>
      <c r="AE44" s="10">
        <v>1010</v>
      </c>
    </row>
    <row r="45" spans="1:31" x14ac:dyDescent="0.2">
      <c r="A45" s="37" t="s">
        <v>69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2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38"/>
      <c r="AC45" s="10"/>
      <c r="AD45" s="10"/>
      <c r="AE45" s="10"/>
    </row>
    <row r="46" spans="1:31" x14ac:dyDescent="0.2">
      <c r="A46" s="37" t="s">
        <v>70</v>
      </c>
      <c r="B46" s="10"/>
      <c r="C46" s="10"/>
      <c r="D46" s="10"/>
      <c r="E46" s="10"/>
      <c r="F46" s="10"/>
      <c r="G46" s="10"/>
      <c r="H46" s="10"/>
      <c r="I46" s="10"/>
      <c r="J46" s="10"/>
      <c r="K46" s="10">
        <v>2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38"/>
      <c r="AC46" s="10"/>
      <c r="AD46" s="10"/>
      <c r="AE46" s="10"/>
    </row>
    <row r="47" spans="1:31" x14ac:dyDescent="0.2">
      <c r="A47" s="37" t="s">
        <v>34</v>
      </c>
      <c r="B47" s="10">
        <v>9.08</v>
      </c>
      <c r="C47" s="10" t="b">
        <v>0</v>
      </c>
      <c r="D47" s="10">
        <v>0.42</v>
      </c>
      <c r="E47" s="10">
        <v>0.82</v>
      </c>
      <c r="F47" s="10">
        <v>0</v>
      </c>
      <c r="G47" s="10">
        <v>0.3</v>
      </c>
      <c r="H47" s="10">
        <v>41</v>
      </c>
      <c r="I47" s="10">
        <v>64</v>
      </c>
      <c r="J47" s="10">
        <v>40</v>
      </c>
      <c r="K47" s="10">
        <v>2</v>
      </c>
      <c r="L47" s="10">
        <v>832</v>
      </c>
      <c r="M47" s="10">
        <v>1040</v>
      </c>
      <c r="N47" s="10">
        <v>400</v>
      </c>
      <c r="O47" s="10">
        <v>800</v>
      </c>
      <c r="P47" s="10"/>
      <c r="Q47" s="10"/>
      <c r="R47" s="10">
        <v>0</v>
      </c>
      <c r="S47" s="10">
        <v>1</v>
      </c>
      <c r="T47" s="10">
        <v>0</v>
      </c>
      <c r="U47" s="10">
        <v>1</v>
      </c>
      <c r="V47" s="10"/>
      <c r="W47" s="10"/>
      <c r="X47" s="10">
        <v>258.67</v>
      </c>
      <c r="Y47" s="10">
        <v>388</v>
      </c>
      <c r="Z47" s="10">
        <v>100</v>
      </c>
      <c r="AA47" s="10">
        <v>200</v>
      </c>
      <c r="AB47" s="28">
        <v>20</v>
      </c>
      <c r="AC47" s="28">
        <v>40</v>
      </c>
      <c r="AD47" s="10"/>
      <c r="AE47" s="10"/>
    </row>
    <row r="48" spans="1:31" x14ac:dyDescent="0.2">
      <c r="A48" s="37" t="s">
        <v>71</v>
      </c>
      <c r="B48" s="10"/>
      <c r="C48" s="10"/>
      <c r="D48" s="10"/>
      <c r="E48" s="10"/>
      <c r="F48" s="10"/>
      <c r="G48" s="10"/>
      <c r="H48" s="10"/>
      <c r="I48" s="10"/>
      <c r="J48" s="10"/>
      <c r="K48" s="10">
        <v>2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>
        <v>6.87</v>
      </c>
      <c r="Y48" s="10">
        <v>8.24</v>
      </c>
      <c r="Z48" s="10"/>
      <c r="AA48" s="10"/>
      <c r="AB48" s="38"/>
      <c r="AC48" s="10"/>
      <c r="AD48" s="10">
        <v>530</v>
      </c>
      <c r="AE48" s="10">
        <v>1060</v>
      </c>
    </row>
    <row r="49" spans="1:31" x14ac:dyDescent="0.2">
      <c r="A49" s="37" t="s">
        <v>72</v>
      </c>
      <c r="B49" s="10"/>
      <c r="C49" s="10"/>
      <c r="D49" s="10"/>
      <c r="E49" s="10"/>
      <c r="F49" s="10"/>
      <c r="G49" s="10"/>
      <c r="H49" s="10"/>
      <c r="I49" s="10"/>
      <c r="J49" s="10"/>
      <c r="K49" s="10">
        <v>2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>
        <v>101.5</v>
      </c>
      <c r="Y49" s="10">
        <v>203</v>
      </c>
      <c r="Z49" s="10"/>
      <c r="AA49" s="10"/>
      <c r="AB49" s="38"/>
      <c r="AC49" s="10"/>
      <c r="AD49" s="10"/>
      <c r="AE49" s="10"/>
    </row>
    <row r="50" spans="1:31" x14ac:dyDescent="0.2">
      <c r="A50" s="37" t="s">
        <v>73</v>
      </c>
      <c r="B50" s="10"/>
      <c r="C50" s="10"/>
      <c r="D50" s="10"/>
      <c r="E50" s="10"/>
      <c r="F50" s="10"/>
      <c r="G50" s="10"/>
      <c r="H50" s="10"/>
      <c r="I50" s="10"/>
      <c r="J50" s="10"/>
      <c r="K50" s="10">
        <v>2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>
        <v>102.5</v>
      </c>
      <c r="Y50" s="10">
        <v>205</v>
      </c>
      <c r="Z50" s="10"/>
      <c r="AA50" s="10"/>
      <c r="AB50" s="38"/>
      <c r="AC50" s="10"/>
      <c r="AD50" s="10">
        <v>0</v>
      </c>
      <c r="AE50" s="10">
        <v>1000</v>
      </c>
    </row>
    <row r="51" spans="1:31" x14ac:dyDescent="0.2">
      <c r="A51" s="37" t="s">
        <v>74</v>
      </c>
      <c r="B51" s="10"/>
      <c r="C51" s="10"/>
      <c r="D51" s="10"/>
      <c r="E51" s="10"/>
      <c r="F51" s="10"/>
      <c r="G51" s="10"/>
      <c r="H51" s="10"/>
      <c r="I51" s="10"/>
      <c r="J51" s="10"/>
      <c r="K51" s="10">
        <v>2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38"/>
      <c r="AC51" s="10"/>
      <c r="AD51" s="10"/>
      <c r="AE51" s="10"/>
    </row>
    <row r="52" spans="1:31" x14ac:dyDescent="0.2">
      <c r="A52" s="37" t="s">
        <v>75</v>
      </c>
      <c r="B52" s="10"/>
      <c r="C52" s="10"/>
      <c r="D52" s="10"/>
      <c r="E52" s="10"/>
      <c r="F52" s="10"/>
      <c r="G52" s="10"/>
      <c r="H52" s="10"/>
      <c r="I52" s="10"/>
      <c r="J52" s="10"/>
      <c r="K52" s="10">
        <v>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>
        <v>68.33</v>
      </c>
      <c r="Y52" s="10">
        <v>102.5</v>
      </c>
      <c r="Z52" s="10">
        <v>199</v>
      </c>
      <c r="AA52" s="10">
        <v>265.33</v>
      </c>
      <c r="AB52" s="10">
        <v>326.66669999999999</v>
      </c>
      <c r="AC52" s="10">
        <v>490</v>
      </c>
      <c r="AD52" s="10"/>
      <c r="AE52" s="10"/>
    </row>
    <row r="53" spans="1:31" x14ac:dyDescent="0.2">
      <c r="A53" s="37" t="s">
        <v>76</v>
      </c>
      <c r="B53" s="10"/>
      <c r="C53" s="10"/>
      <c r="D53" s="10"/>
      <c r="E53" s="10"/>
      <c r="F53" s="10"/>
      <c r="G53" s="10"/>
      <c r="H53" s="10"/>
      <c r="I53" s="10"/>
      <c r="J53" s="10"/>
      <c r="K53" s="10">
        <v>2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>
        <v>101</v>
      </c>
      <c r="Y53" s="10">
        <v>202</v>
      </c>
      <c r="Z53" s="10"/>
      <c r="AA53" s="10"/>
      <c r="AB53" s="38"/>
      <c r="AC53" s="10"/>
      <c r="AD53" s="10"/>
      <c r="AE53" s="10"/>
    </row>
    <row r="54" spans="1:31" x14ac:dyDescent="0.2">
      <c r="A54" s="37" t="s">
        <v>77</v>
      </c>
      <c r="B54" s="10"/>
      <c r="C54" s="10"/>
      <c r="D54" s="10"/>
      <c r="E54" s="10"/>
      <c r="F54" s="10"/>
      <c r="G54" s="10"/>
      <c r="H54" s="10"/>
      <c r="I54" s="10"/>
      <c r="J54" s="10"/>
      <c r="K54" s="10">
        <v>2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38"/>
      <c r="AC54" s="10"/>
      <c r="AD54" s="10"/>
      <c r="AE54" s="10"/>
    </row>
    <row r="55" spans="1:31" x14ac:dyDescent="0.2">
      <c r="A55" s="37" t="s">
        <v>35</v>
      </c>
      <c r="B55" s="10">
        <v>7.52</v>
      </c>
      <c r="C55" s="10" t="b">
        <v>0</v>
      </c>
      <c r="D55" s="10">
        <v>0.46</v>
      </c>
      <c r="E55" s="10">
        <v>0.57999999999999996</v>
      </c>
      <c r="F55" s="10">
        <v>0.55000000000000004</v>
      </c>
      <c r="G55" s="10">
        <v>0</v>
      </c>
      <c r="H55" s="10">
        <v>37</v>
      </c>
      <c r="I55" s="31"/>
      <c r="J55" s="10">
        <v>66</v>
      </c>
      <c r="K55" s="10">
        <v>2</v>
      </c>
      <c r="L55" s="10">
        <v>5</v>
      </c>
      <c r="M55" s="10">
        <v>10</v>
      </c>
      <c r="N55" s="10"/>
      <c r="O55" s="10"/>
      <c r="P55" s="10"/>
      <c r="Q55" s="10"/>
      <c r="R55" s="10">
        <v>0</v>
      </c>
      <c r="S55" s="10">
        <v>1</v>
      </c>
      <c r="T55" s="10">
        <v>0</v>
      </c>
      <c r="U55" s="10">
        <v>1</v>
      </c>
      <c r="V55" s="10"/>
      <c r="W55" s="10"/>
      <c r="X55" s="10">
        <v>3.12</v>
      </c>
      <c r="Y55" s="10">
        <v>3.55</v>
      </c>
      <c r="Z55" s="10"/>
      <c r="AA55" s="10"/>
      <c r="AB55" s="38"/>
      <c r="AC55" s="10"/>
      <c r="AD55" s="10"/>
      <c r="AE55" s="10"/>
    </row>
    <row r="56" spans="1:31" x14ac:dyDescent="0.2">
      <c r="A56" s="37" t="s">
        <v>78</v>
      </c>
      <c r="B56" s="10"/>
      <c r="C56" s="10"/>
      <c r="D56" s="10"/>
      <c r="E56" s="10"/>
      <c r="F56" s="10"/>
      <c r="G56" s="10"/>
      <c r="H56" s="10"/>
      <c r="I56" s="10"/>
      <c r="J56" s="10"/>
      <c r="K56" s="10">
        <v>2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38"/>
      <c r="AC56" s="10"/>
      <c r="AD56" s="10"/>
      <c r="AE56" s="10"/>
    </row>
    <row r="57" spans="1:31" x14ac:dyDescent="0.2">
      <c r="A57" s="37" t="s">
        <v>36</v>
      </c>
      <c r="B57" s="10">
        <v>2.38</v>
      </c>
      <c r="C57" s="10" t="b">
        <v>0</v>
      </c>
      <c r="D57" s="10">
        <v>0.55000000000000004</v>
      </c>
      <c r="E57" s="10">
        <v>0.54</v>
      </c>
      <c r="F57" s="10">
        <v>0.11</v>
      </c>
      <c r="G57" s="10">
        <v>0</v>
      </c>
      <c r="H57" s="10">
        <v>34</v>
      </c>
      <c r="I57" s="31"/>
      <c r="J57" s="10">
        <v>111</v>
      </c>
      <c r="K57" s="10">
        <v>2</v>
      </c>
      <c r="L57" s="10"/>
      <c r="M57" s="10"/>
      <c r="N57" s="10">
        <v>0</v>
      </c>
      <c r="O57" s="10">
        <v>1.4</v>
      </c>
      <c r="P57" s="10"/>
      <c r="Q57" s="10"/>
      <c r="R57" s="10">
        <v>0</v>
      </c>
      <c r="S57" s="10">
        <v>1</v>
      </c>
      <c r="T57" s="10">
        <v>160</v>
      </c>
      <c r="U57" s="10">
        <v>200</v>
      </c>
      <c r="V57" s="10"/>
      <c r="W57" s="10"/>
      <c r="X57" s="10">
        <v>1.29</v>
      </c>
      <c r="Y57" s="10">
        <v>1.47</v>
      </c>
      <c r="Z57" s="10"/>
      <c r="AA57" s="10"/>
      <c r="AB57" s="10">
        <v>2.5</v>
      </c>
      <c r="AC57" s="10">
        <v>10</v>
      </c>
      <c r="AD57" s="10">
        <v>0</v>
      </c>
      <c r="AE57" s="10">
        <v>153</v>
      </c>
    </row>
    <row r="58" spans="1:31" x14ac:dyDescent="0.2">
      <c r="A58" s="37" t="s">
        <v>79</v>
      </c>
      <c r="B58" s="10"/>
      <c r="C58" s="10"/>
      <c r="D58" s="10"/>
      <c r="E58" s="10"/>
      <c r="F58" s="10"/>
      <c r="G58" s="10"/>
      <c r="H58" s="10"/>
      <c r="I58" s="10"/>
      <c r="J58" s="10"/>
      <c r="K58" s="10">
        <v>2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38"/>
      <c r="AC58" s="10"/>
      <c r="AD58" s="10"/>
      <c r="AE58" s="10"/>
    </row>
    <row r="59" spans="1:31" ht="16" thickBot="1" x14ac:dyDescent="0.25">
      <c r="A59" s="39" t="s">
        <v>80</v>
      </c>
      <c r="B59" s="40"/>
      <c r="C59" s="40"/>
      <c r="D59" s="40"/>
      <c r="E59" s="40"/>
      <c r="F59" s="40"/>
      <c r="G59" s="40"/>
      <c r="H59" s="40"/>
      <c r="I59" s="40"/>
      <c r="J59" s="40"/>
      <c r="K59" s="40">
        <v>2</v>
      </c>
      <c r="L59" s="40"/>
      <c r="M59" s="40"/>
      <c r="N59" s="40">
        <v>0</v>
      </c>
      <c r="O59" s="40">
        <v>1</v>
      </c>
      <c r="P59" s="40"/>
      <c r="Q59" s="40"/>
      <c r="R59" s="40"/>
      <c r="S59" s="40"/>
      <c r="T59" s="40"/>
      <c r="U59" s="40"/>
      <c r="V59" s="40"/>
      <c r="W59" s="40"/>
      <c r="X59" s="40">
        <v>0</v>
      </c>
      <c r="Y59" s="40">
        <v>1</v>
      </c>
      <c r="Z59" s="40">
        <v>50</v>
      </c>
      <c r="AA59" s="40">
        <v>66.67</v>
      </c>
      <c r="AB59" s="10">
        <v>2.5</v>
      </c>
      <c r="AC59" s="10">
        <v>10</v>
      </c>
      <c r="AD59" s="10"/>
      <c r="AE5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31BE-31A2-42A1-BAF6-33FD82B0AAFA}">
  <dimension ref="A1:AE61"/>
  <sheetViews>
    <sheetView zoomScale="68" zoomScaleNormal="75" workbookViewId="0">
      <selection activeCell="E14" sqref="E14"/>
    </sheetView>
  </sheetViews>
  <sheetFormatPr baseColWidth="10" defaultColWidth="8.83203125" defaultRowHeight="15" x14ac:dyDescent="0.2"/>
  <cols>
    <col min="1" max="1" width="23.83203125" style="4" bestFit="1" customWidth="1"/>
    <col min="2" max="2" width="17.1640625" bestFit="1" customWidth="1"/>
    <col min="3" max="3" width="17.1640625" customWidth="1"/>
    <col min="10" max="10" width="9" customWidth="1"/>
  </cols>
  <sheetData>
    <row r="1" spans="1:31" ht="17" thickBot="1" x14ac:dyDescent="0.25">
      <c r="A1" s="2" t="s">
        <v>0</v>
      </c>
      <c r="B1" t="s">
        <v>56</v>
      </c>
      <c r="C1" t="s">
        <v>57</v>
      </c>
      <c r="D1" t="s">
        <v>39</v>
      </c>
      <c r="E1" s="7" t="s">
        <v>50</v>
      </c>
      <c r="F1" s="7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6" t="s">
        <v>58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s="10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</row>
    <row r="2" spans="1:31" ht="16" x14ac:dyDescent="0.2">
      <c r="A2" s="3" t="s">
        <v>1</v>
      </c>
      <c r="B2">
        <v>17.8</v>
      </c>
      <c r="C2">
        <v>0</v>
      </c>
      <c r="D2">
        <v>2.59</v>
      </c>
      <c r="E2">
        <v>0.47</v>
      </c>
      <c r="F2">
        <v>0.88</v>
      </c>
      <c r="G2">
        <v>0.79</v>
      </c>
      <c r="H2">
        <v>50</v>
      </c>
      <c r="I2">
        <v>78</v>
      </c>
      <c r="J2">
        <v>117.7</v>
      </c>
      <c r="K2">
        <v>3</v>
      </c>
      <c r="L2">
        <v>0</v>
      </c>
      <c r="M2">
        <v>1</v>
      </c>
      <c r="N2" s="9">
        <v>0</v>
      </c>
      <c r="O2" s="9">
        <v>1</v>
      </c>
      <c r="P2">
        <f>25/0.075</f>
        <v>333.33333333333337</v>
      </c>
      <c r="Q2">
        <f>25/0.05</f>
        <v>500</v>
      </c>
      <c r="R2">
        <v>5</v>
      </c>
      <c r="S2">
        <v>10</v>
      </c>
      <c r="T2">
        <f>20/0.4</f>
        <v>50</v>
      </c>
      <c r="U2">
        <f>20/0.3</f>
        <v>66.666666666666671</v>
      </c>
      <c r="V2">
        <v>0</v>
      </c>
      <c r="W2">
        <v>2</v>
      </c>
      <c r="X2">
        <v>5.05</v>
      </c>
      <c r="Y2">
        <v>5.77</v>
      </c>
      <c r="Z2">
        <v>0</v>
      </c>
      <c r="AA2">
        <v>6.6</v>
      </c>
      <c r="AB2" s="9">
        <v>10</v>
      </c>
      <c r="AC2" s="11">
        <v>20</v>
      </c>
    </row>
    <row r="3" spans="1:31" ht="16" x14ac:dyDescent="0.2">
      <c r="A3" s="3" t="s">
        <v>2</v>
      </c>
      <c r="B3">
        <v>17.260000000000002</v>
      </c>
      <c r="C3">
        <v>0</v>
      </c>
      <c r="D3">
        <v>3.1</v>
      </c>
      <c r="E3" s="8"/>
      <c r="F3" s="4">
        <v>0.56000000000000005</v>
      </c>
      <c r="G3" s="4">
        <v>0.33</v>
      </c>
      <c r="H3">
        <v>47</v>
      </c>
      <c r="I3">
        <v>75</v>
      </c>
      <c r="J3">
        <v>99</v>
      </c>
      <c r="K3">
        <v>3</v>
      </c>
      <c r="L3">
        <v>0</v>
      </c>
      <c r="M3">
        <v>1</v>
      </c>
      <c r="N3" s="9">
        <v>0</v>
      </c>
      <c r="O3" s="9">
        <v>1</v>
      </c>
      <c r="P3">
        <f>25/0.1</f>
        <v>250</v>
      </c>
      <c r="Q3">
        <f>25/0.075</f>
        <v>333.33333333333337</v>
      </c>
      <c r="R3">
        <v>0</v>
      </c>
      <c r="S3">
        <v>1</v>
      </c>
      <c r="T3">
        <v>0</v>
      </c>
      <c r="U3">
        <v>1</v>
      </c>
      <c r="V3">
        <v>0</v>
      </c>
      <c r="W3">
        <v>2</v>
      </c>
      <c r="X3">
        <v>3.31</v>
      </c>
      <c r="Y3">
        <v>3.76</v>
      </c>
      <c r="Z3">
        <v>3.23</v>
      </c>
      <c r="AA3">
        <v>3.67</v>
      </c>
      <c r="AB3" s="9">
        <v>5.3</v>
      </c>
      <c r="AC3" s="11">
        <v>10</v>
      </c>
    </row>
    <row r="4" spans="1:31" s="4" customFormat="1" ht="16" x14ac:dyDescent="0.2">
      <c r="A4" s="3" t="s">
        <v>3</v>
      </c>
      <c r="B4" s="5">
        <v>15</v>
      </c>
      <c r="C4">
        <v>1</v>
      </c>
      <c r="D4" s="4">
        <v>4.3</v>
      </c>
      <c r="E4" s="8"/>
      <c r="F4" s="8"/>
      <c r="G4" s="8"/>
      <c r="H4" s="4">
        <v>49</v>
      </c>
      <c r="I4" s="8"/>
      <c r="J4" s="4">
        <v>131</v>
      </c>
      <c r="K4" s="4">
        <v>3</v>
      </c>
      <c r="L4" s="4">
        <v>0</v>
      </c>
      <c r="M4" s="4">
        <v>1</v>
      </c>
      <c r="N4" s="9">
        <v>0</v>
      </c>
      <c r="O4" s="9">
        <v>1</v>
      </c>
      <c r="P4">
        <f>25/0.125</f>
        <v>200</v>
      </c>
      <c r="Q4">
        <f>25/0.1</f>
        <v>250</v>
      </c>
      <c r="R4">
        <v>2</v>
      </c>
      <c r="S4">
        <v>5</v>
      </c>
      <c r="T4">
        <v>20</v>
      </c>
      <c r="U4">
        <f>20/0.5</f>
        <v>40</v>
      </c>
      <c r="V4">
        <v>0</v>
      </c>
      <c r="W4">
        <v>2</v>
      </c>
      <c r="X4">
        <v>5</v>
      </c>
      <c r="Y4">
        <v>5.71</v>
      </c>
      <c r="Z4" s="4">
        <v>5.0199999999999996</v>
      </c>
      <c r="AA4" s="4">
        <v>5.74</v>
      </c>
      <c r="AB4" s="9">
        <v>5</v>
      </c>
      <c r="AC4" s="11">
        <v>10</v>
      </c>
      <c r="AD4" s="4">
        <v>0</v>
      </c>
      <c r="AE4" s="4">
        <v>520</v>
      </c>
    </row>
    <row r="5" spans="1:31" ht="16" x14ac:dyDescent="0.2">
      <c r="A5" s="3" t="s">
        <v>4</v>
      </c>
      <c r="B5">
        <v>6.2</v>
      </c>
      <c r="C5">
        <v>0</v>
      </c>
      <c r="D5">
        <v>1.1200000000000001</v>
      </c>
      <c r="E5">
        <v>0.64</v>
      </c>
      <c r="G5">
        <v>1.1200000000000001</v>
      </c>
      <c r="H5">
        <v>55</v>
      </c>
      <c r="I5" s="8"/>
      <c r="J5">
        <v>118</v>
      </c>
      <c r="K5" s="4">
        <v>3</v>
      </c>
      <c r="L5">
        <v>66</v>
      </c>
      <c r="M5">
        <v>100</v>
      </c>
      <c r="N5" s="9">
        <v>200</v>
      </c>
      <c r="O5" s="9">
        <v>266</v>
      </c>
      <c r="R5">
        <v>50</v>
      </c>
      <c r="S5">
        <v>66</v>
      </c>
      <c r="T5">
        <f>20/0.125</f>
        <v>160</v>
      </c>
      <c r="U5">
        <f>20/0.1</f>
        <v>200</v>
      </c>
      <c r="V5">
        <v>0</v>
      </c>
      <c r="W5">
        <v>2</v>
      </c>
      <c r="X5">
        <v>199</v>
      </c>
      <c r="Y5">
        <v>265.33</v>
      </c>
      <c r="Z5">
        <v>25</v>
      </c>
      <c r="AA5">
        <v>33.33</v>
      </c>
      <c r="AB5" s="9">
        <v>100</v>
      </c>
      <c r="AC5" s="11">
        <v>200</v>
      </c>
    </row>
    <row r="6" spans="1:31" ht="16" x14ac:dyDescent="0.2">
      <c r="A6" s="3" t="s">
        <v>5</v>
      </c>
      <c r="B6">
        <v>21</v>
      </c>
      <c r="C6">
        <v>0</v>
      </c>
      <c r="D6">
        <v>0.3</v>
      </c>
      <c r="E6">
        <v>0.71</v>
      </c>
      <c r="F6">
        <v>0.48</v>
      </c>
      <c r="G6">
        <v>0.08</v>
      </c>
      <c r="H6">
        <v>42</v>
      </c>
      <c r="I6">
        <v>66</v>
      </c>
      <c r="J6">
        <v>56</v>
      </c>
      <c r="K6" s="4">
        <v>3</v>
      </c>
      <c r="L6">
        <v>20</v>
      </c>
      <c r="M6">
        <v>40</v>
      </c>
      <c r="N6" s="9">
        <v>2</v>
      </c>
      <c r="O6" s="9">
        <v>5</v>
      </c>
      <c r="R6">
        <v>1</v>
      </c>
      <c r="S6">
        <v>2</v>
      </c>
      <c r="T6">
        <v>0</v>
      </c>
      <c r="U6">
        <v>1</v>
      </c>
      <c r="V6">
        <v>200</v>
      </c>
      <c r="W6">
        <v>266</v>
      </c>
      <c r="X6">
        <v>7.96</v>
      </c>
      <c r="Y6">
        <v>9.9499999999999993</v>
      </c>
      <c r="Z6">
        <v>0</v>
      </c>
      <c r="AA6">
        <v>65</v>
      </c>
      <c r="AB6" s="9">
        <v>33</v>
      </c>
      <c r="AC6" s="11">
        <v>50</v>
      </c>
      <c r="AD6">
        <v>565</v>
      </c>
      <c r="AE6">
        <v>1130</v>
      </c>
    </row>
    <row r="7" spans="1:31" ht="16" x14ac:dyDescent="0.2">
      <c r="A7" s="3" t="s">
        <v>6</v>
      </c>
      <c r="B7">
        <v>33</v>
      </c>
      <c r="C7">
        <v>0</v>
      </c>
      <c r="D7">
        <v>0.98</v>
      </c>
      <c r="E7">
        <v>0.73</v>
      </c>
      <c r="F7">
        <v>0.22</v>
      </c>
      <c r="G7">
        <v>0</v>
      </c>
      <c r="H7">
        <v>37</v>
      </c>
      <c r="I7" s="8"/>
      <c r="J7">
        <v>154</v>
      </c>
      <c r="K7" s="4">
        <v>3</v>
      </c>
      <c r="L7">
        <v>0</v>
      </c>
      <c r="M7">
        <v>1</v>
      </c>
      <c r="N7" s="9">
        <v>0</v>
      </c>
      <c r="O7" s="9">
        <v>1</v>
      </c>
      <c r="P7">
        <f>25/0.075</f>
        <v>333.33333333333337</v>
      </c>
      <c r="Q7">
        <f>25/0.05</f>
        <v>500</v>
      </c>
      <c r="R7">
        <v>5</v>
      </c>
      <c r="S7">
        <v>10</v>
      </c>
      <c r="T7">
        <f>20/0.125</f>
        <v>160</v>
      </c>
      <c r="U7">
        <f>20/0.1</f>
        <v>200</v>
      </c>
      <c r="V7">
        <v>5</v>
      </c>
      <c r="W7">
        <v>10</v>
      </c>
      <c r="X7">
        <v>3.23</v>
      </c>
      <c r="Y7">
        <v>3.67</v>
      </c>
      <c r="Z7">
        <v>70</v>
      </c>
      <c r="AA7">
        <v>105</v>
      </c>
      <c r="AB7" s="9">
        <v>10</v>
      </c>
      <c r="AC7" s="11">
        <v>20</v>
      </c>
      <c r="AD7">
        <v>0</v>
      </c>
      <c r="AE7">
        <v>153</v>
      </c>
    </row>
    <row r="8" spans="1:31" ht="16" x14ac:dyDescent="0.2">
      <c r="A8" s="3" t="s">
        <v>7</v>
      </c>
      <c r="B8">
        <v>5.07</v>
      </c>
      <c r="C8">
        <v>0</v>
      </c>
      <c r="D8">
        <v>0.74</v>
      </c>
      <c r="E8">
        <v>0.46</v>
      </c>
      <c r="G8">
        <v>0</v>
      </c>
      <c r="H8">
        <v>38</v>
      </c>
      <c r="I8" s="8"/>
      <c r="J8">
        <v>126</v>
      </c>
      <c r="K8" s="4">
        <v>3</v>
      </c>
      <c r="L8">
        <v>0</v>
      </c>
      <c r="M8">
        <v>1</v>
      </c>
      <c r="N8" s="9">
        <v>0</v>
      </c>
      <c r="O8" s="9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2</v>
      </c>
      <c r="X8">
        <v>2.06</v>
      </c>
      <c r="Y8">
        <v>2.29</v>
      </c>
      <c r="Z8">
        <v>33.799999999999997</v>
      </c>
      <c r="AA8">
        <v>50.75</v>
      </c>
      <c r="AB8" s="9">
        <v>10</v>
      </c>
      <c r="AC8" s="11">
        <v>20</v>
      </c>
      <c r="AD8">
        <v>0</v>
      </c>
      <c r="AE8">
        <v>530</v>
      </c>
    </row>
    <row r="9" spans="1:31" s="4" customFormat="1" ht="16" x14ac:dyDescent="0.2">
      <c r="A9" s="3" t="s">
        <v>8</v>
      </c>
      <c r="B9" s="5">
        <v>4.76</v>
      </c>
      <c r="C9">
        <v>1</v>
      </c>
      <c r="D9" s="4">
        <v>0.56999999999999995</v>
      </c>
      <c r="E9" s="4">
        <v>0.42</v>
      </c>
      <c r="F9" s="4">
        <v>0.61</v>
      </c>
      <c r="G9" s="4">
        <v>0</v>
      </c>
      <c r="H9" s="8"/>
      <c r="I9" s="8"/>
      <c r="J9" s="4">
        <v>106</v>
      </c>
      <c r="K9" s="4">
        <v>3</v>
      </c>
      <c r="L9" s="4">
        <v>0</v>
      </c>
      <c r="M9" s="4">
        <v>1</v>
      </c>
      <c r="N9" s="9">
        <v>0</v>
      </c>
      <c r="O9" s="9">
        <v>1</v>
      </c>
      <c r="P9">
        <f>25/10</f>
        <v>2.5</v>
      </c>
      <c r="Q9">
        <f>25/4</f>
        <v>6.25</v>
      </c>
      <c r="R9">
        <v>0</v>
      </c>
      <c r="S9">
        <v>1</v>
      </c>
      <c r="T9">
        <v>0</v>
      </c>
      <c r="U9">
        <v>1</v>
      </c>
      <c r="V9">
        <v>0</v>
      </c>
      <c r="W9">
        <v>2</v>
      </c>
      <c r="X9"/>
      <c r="Y9"/>
      <c r="Z9" s="4">
        <v>0</v>
      </c>
      <c r="AA9" s="4">
        <v>57.4</v>
      </c>
      <c r="AB9">
        <v>5</v>
      </c>
      <c r="AC9" s="26">
        <v>10</v>
      </c>
    </row>
    <row r="10" spans="1:31" ht="16" x14ac:dyDescent="0.2">
      <c r="A10" s="3" t="s">
        <v>9</v>
      </c>
      <c r="B10">
        <v>4.2699999999999996</v>
      </c>
      <c r="C10">
        <v>0</v>
      </c>
      <c r="D10">
        <v>0.22</v>
      </c>
      <c r="E10">
        <v>0.27</v>
      </c>
      <c r="F10">
        <v>0.47</v>
      </c>
      <c r="G10">
        <v>0</v>
      </c>
      <c r="H10">
        <v>34</v>
      </c>
      <c r="I10" s="8"/>
      <c r="J10">
        <v>35</v>
      </c>
      <c r="K10" s="4">
        <v>3</v>
      </c>
      <c r="L10">
        <v>0</v>
      </c>
      <c r="M10">
        <v>1</v>
      </c>
      <c r="N10" s="9">
        <v>0</v>
      </c>
      <c r="O10" s="9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2</v>
      </c>
      <c r="X10">
        <v>20.5</v>
      </c>
      <c r="Y10">
        <v>25.63</v>
      </c>
      <c r="Z10">
        <v>0</v>
      </c>
      <c r="AA10">
        <v>21.6</v>
      </c>
      <c r="AB10" s="9">
        <v>1</v>
      </c>
      <c r="AC10" s="11">
        <v>5</v>
      </c>
    </row>
    <row r="11" spans="1:31" ht="16" x14ac:dyDescent="0.2">
      <c r="A11" s="3" t="s">
        <v>10</v>
      </c>
      <c r="B11">
        <v>47</v>
      </c>
      <c r="C11">
        <v>0</v>
      </c>
      <c r="D11">
        <v>2</v>
      </c>
      <c r="E11">
        <v>1</v>
      </c>
      <c r="F11">
        <v>0.76</v>
      </c>
      <c r="G11">
        <v>0</v>
      </c>
      <c r="H11">
        <v>45</v>
      </c>
      <c r="I11">
        <v>71</v>
      </c>
      <c r="J11">
        <v>189</v>
      </c>
      <c r="K11" s="4">
        <v>3</v>
      </c>
      <c r="L11">
        <v>40</v>
      </c>
      <c r="M11">
        <v>50</v>
      </c>
      <c r="N11" s="9">
        <v>266</v>
      </c>
      <c r="O11" s="9">
        <v>400</v>
      </c>
      <c r="R11">
        <v>266</v>
      </c>
      <c r="S11">
        <v>400</v>
      </c>
      <c r="T11">
        <f>20/0.125</f>
        <v>160</v>
      </c>
      <c r="U11">
        <f>20/0.1</f>
        <v>200</v>
      </c>
      <c r="V11">
        <v>66</v>
      </c>
      <c r="W11">
        <v>100</v>
      </c>
      <c r="X11">
        <v>20.5</v>
      </c>
      <c r="Y11">
        <v>25.63</v>
      </c>
      <c r="Z11">
        <v>0</v>
      </c>
      <c r="AA11">
        <v>200</v>
      </c>
      <c r="AB11" s="9">
        <v>250</v>
      </c>
      <c r="AC11" s="11">
        <v>333</v>
      </c>
    </row>
    <row r="12" spans="1:31" ht="16" x14ac:dyDescent="0.2">
      <c r="A12" s="3" t="s">
        <v>11</v>
      </c>
      <c r="B12">
        <v>24.6</v>
      </c>
      <c r="C12">
        <v>0</v>
      </c>
      <c r="D12">
        <v>1.08</v>
      </c>
      <c r="E12">
        <v>0.54</v>
      </c>
      <c r="F12">
        <v>0.77</v>
      </c>
      <c r="G12">
        <v>0.83</v>
      </c>
      <c r="H12">
        <v>52</v>
      </c>
      <c r="I12">
        <v>80</v>
      </c>
      <c r="J12">
        <v>78</v>
      </c>
      <c r="K12" s="4">
        <v>3</v>
      </c>
      <c r="L12">
        <v>20</v>
      </c>
      <c r="M12">
        <v>40</v>
      </c>
      <c r="N12" s="9">
        <v>10</v>
      </c>
      <c r="O12" s="9">
        <v>20</v>
      </c>
      <c r="R12">
        <v>50</v>
      </c>
      <c r="S12">
        <v>66</v>
      </c>
      <c r="T12">
        <v>10</v>
      </c>
      <c r="U12">
        <f>20/0.4</f>
        <v>50</v>
      </c>
      <c r="V12">
        <v>2</v>
      </c>
      <c r="W12">
        <v>5</v>
      </c>
      <c r="X12">
        <v>7.88</v>
      </c>
      <c r="Y12">
        <v>9.85</v>
      </c>
      <c r="Z12">
        <v>0</v>
      </c>
      <c r="AA12">
        <v>7</v>
      </c>
      <c r="AB12" s="9">
        <v>20</v>
      </c>
      <c r="AC12" s="11">
        <v>25</v>
      </c>
      <c r="AD12">
        <v>525</v>
      </c>
      <c r="AE12">
        <v>1050</v>
      </c>
    </row>
    <row r="13" spans="1:31" ht="16" x14ac:dyDescent="0.2">
      <c r="A13" s="3" t="s">
        <v>12</v>
      </c>
      <c r="B13">
        <v>6</v>
      </c>
      <c r="C13">
        <v>0</v>
      </c>
      <c r="D13">
        <v>0.43</v>
      </c>
      <c r="E13">
        <v>0.55000000000000004</v>
      </c>
      <c r="F13">
        <v>0.45</v>
      </c>
      <c r="G13">
        <v>0</v>
      </c>
      <c r="H13">
        <v>38</v>
      </c>
      <c r="I13">
        <v>64</v>
      </c>
      <c r="J13">
        <v>77</v>
      </c>
      <c r="K13" s="4">
        <v>3</v>
      </c>
      <c r="L13">
        <v>0</v>
      </c>
      <c r="M13">
        <v>1</v>
      </c>
      <c r="N13" s="9">
        <v>0</v>
      </c>
      <c r="O13" s="9">
        <v>1</v>
      </c>
      <c r="R13">
        <v>0</v>
      </c>
      <c r="S13">
        <v>1</v>
      </c>
      <c r="T13">
        <v>1</v>
      </c>
      <c r="U13">
        <v>2</v>
      </c>
      <c r="V13">
        <v>0</v>
      </c>
      <c r="W13">
        <v>2</v>
      </c>
      <c r="X13">
        <v>1.22</v>
      </c>
      <c r="Y13">
        <v>1.4</v>
      </c>
      <c r="Z13">
        <v>0</v>
      </c>
      <c r="AA13">
        <v>85.3</v>
      </c>
      <c r="AB13" s="9">
        <v>25</v>
      </c>
      <c r="AC13" s="11">
        <v>33</v>
      </c>
      <c r="AD13">
        <v>540</v>
      </c>
    </row>
    <row r="14" spans="1:31" ht="16" x14ac:dyDescent="0.2">
      <c r="A14" s="3" t="s">
        <v>13</v>
      </c>
      <c r="B14">
        <v>9.1</v>
      </c>
      <c r="C14">
        <v>0</v>
      </c>
      <c r="D14">
        <v>0.42</v>
      </c>
      <c r="E14">
        <v>0.61</v>
      </c>
      <c r="F14">
        <v>0.36</v>
      </c>
      <c r="G14">
        <v>0</v>
      </c>
      <c r="H14">
        <v>41</v>
      </c>
      <c r="I14" s="8"/>
      <c r="J14">
        <v>54</v>
      </c>
      <c r="K14" s="4">
        <v>3</v>
      </c>
      <c r="L14">
        <v>0</v>
      </c>
      <c r="M14">
        <v>1</v>
      </c>
      <c r="N14" s="9">
        <v>0</v>
      </c>
      <c r="O14" s="9">
        <v>1</v>
      </c>
      <c r="P14">
        <f>25/1</f>
        <v>25</v>
      </c>
      <c r="Q14">
        <f>25/0.5</f>
        <v>50</v>
      </c>
      <c r="R14">
        <v>1</v>
      </c>
      <c r="S14">
        <v>2</v>
      </c>
      <c r="T14">
        <v>0</v>
      </c>
      <c r="U14">
        <v>1</v>
      </c>
      <c r="V14">
        <v>4</v>
      </c>
      <c r="W14">
        <v>5</v>
      </c>
      <c r="X14">
        <v>6.53</v>
      </c>
      <c r="Y14">
        <v>7.84</v>
      </c>
      <c r="Z14">
        <v>51</v>
      </c>
      <c r="AA14">
        <v>68</v>
      </c>
      <c r="AB14" s="9">
        <v>20</v>
      </c>
      <c r="AC14" s="9">
        <v>25</v>
      </c>
      <c r="AD14">
        <v>525</v>
      </c>
      <c r="AE14">
        <v>1050</v>
      </c>
    </row>
    <row r="15" spans="1:31" s="4" customFormat="1" ht="16" x14ac:dyDescent="0.2">
      <c r="A15" s="3" t="s">
        <v>14</v>
      </c>
      <c r="B15" s="5">
        <v>57</v>
      </c>
      <c r="C15">
        <v>1</v>
      </c>
      <c r="D15" s="4">
        <v>2.25</v>
      </c>
      <c r="E15" s="8"/>
      <c r="F15" s="4">
        <v>0.38</v>
      </c>
      <c r="G15" s="4">
        <v>0.75</v>
      </c>
      <c r="H15" s="4">
        <v>58</v>
      </c>
      <c r="I15" s="8"/>
      <c r="J15" s="4">
        <v>101</v>
      </c>
      <c r="K15" s="4">
        <v>3</v>
      </c>
      <c r="L15" s="4">
        <v>160</v>
      </c>
      <c r="M15" s="4">
        <v>200</v>
      </c>
      <c r="N15" s="9">
        <v>400</v>
      </c>
      <c r="O15" s="9">
        <v>800</v>
      </c>
      <c r="R15">
        <v>400</v>
      </c>
      <c r="S15">
        <v>800</v>
      </c>
      <c r="T15">
        <f>20/0.1</f>
        <v>200</v>
      </c>
      <c r="U15">
        <f>20/0.075</f>
        <v>266.66666666666669</v>
      </c>
      <c r="V15">
        <v>400</v>
      </c>
      <c r="W15">
        <v>800</v>
      </c>
      <c r="X15">
        <v>396</v>
      </c>
      <c r="Y15">
        <v>792</v>
      </c>
      <c r="Z15" s="4">
        <v>13.8</v>
      </c>
      <c r="AA15" s="4">
        <v>20.7</v>
      </c>
      <c r="AB15" s="9">
        <v>250</v>
      </c>
      <c r="AC15" s="11">
        <v>333</v>
      </c>
    </row>
    <row r="16" spans="1:31" ht="16" x14ac:dyDescent="0.2">
      <c r="A16" s="3" t="s">
        <v>15</v>
      </c>
      <c r="B16">
        <v>1.92</v>
      </c>
      <c r="C16">
        <v>0</v>
      </c>
      <c r="D16">
        <v>0.39</v>
      </c>
      <c r="E16">
        <v>-0.08</v>
      </c>
      <c r="F16">
        <v>0</v>
      </c>
      <c r="G16">
        <v>0</v>
      </c>
      <c r="H16">
        <v>31</v>
      </c>
      <c r="I16" s="8"/>
      <c r="J16">
        <v>98</v>
      </c>
      <c r="K16" s="4">
        <v>3</v>
      </c>
      <c r="L16">
        <v>0</v>
      </c>
      <c r="M16">
        <v>1</v>
      </c>
      <c r="N16" s="9">
        <v>0</v>
      </c>
      <c r="O16" s="9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2</v>
      </c>
      <c r="X16">
        <v>0</v>
      </c>
      <c r="Y16">
        <v>1</v>
      </c>
      <c r="Z16">
        <v>0</v>
      </c>
      <c r="AA16">
        <v>5.2</v>
      </c>
      <c r="AB16" s="9"/>
      <c r="AC16" s="11">
        <v>1</v>
      </c>
    </row>
    <row r="17" spans="1:31" ht="16" x14ac:dyDescent="0.2">
      <c r="A17" s="3" t="s">
        <v>16</v>
      </c>
      <c r="B17">
        <v>17.899999999999999</v>
      </c>
      <c r="C17">
        <v>0</v>
      </c>
      <c r="D17">
        <v>6.68</v>
      </c>
      <c r="E17" s="8"/>
      <c r="F17" s="4">
        <v>0.48</v>
      </c>
      <c r="G17" s="4">
        <v>0.37</v>
      </c>
      <c r="H17" s="8"/>
      <c r="I17" s="8"/>
      <c r="J17">
        <v>108</v>
      </c>
      <c r="K17" s="4">
        <v>3</v>
      </c>
      <c r="L17">
        <v>2</v>
      </c>
      <c r="M17">
        <v>5</v>
      </c>
      <c r="N17" s="9">
        <v>0</v>
      </c>
      <c r="O17" s="9">
        <v>1</v>
      </c>
      <c r="R17">
        <v>1</v>
      </c>
      <c r="S17">
        <v>2</v>
      </c>
      <c r="T17">
        <v>0</v>
      </c>
      <c r="U17">
        <v>1</v>
      </c>
      <c r="V17">
        <v>0</v>
      </c>
      <c r="W17">
        <v>2</v>
      </c>
      <c r="X17">
        <v>5.63</v>
      </c>
      <c r="Y17">
        <v>6.57</v>
      </c>
      <c r="Z17">
        <v>2.89</v>
      </c>
      <c r="AA17">
        <v>3.23</v>
      </c>
      <c r="AB17" s="9">
        <v>5</v>
      </c>
      <c r="AC17" s="11">
        <v>10</v>
      </c>
      <c r="AD17">
        <v>0</v>
      </c>
      <c r="AE17">
        <v>510</v>
      </c>
    </row>
    <row r="18" spans="1:31" ht="16" x14ac:dyDescent="0.2">
      <c r="A18" s="3" t="s">
        <v>17</v>
      </c>
      <c r="B18">
        <v>5.0999999999999996</v>
      </c>
      <c r="C18">
        <v>0</v>
      </c>
      <c r="D18">
        <v>0.69</v>
      </c>
      <c r="E18" s="8"/>
      <c r="F18" s="8"/>
      <c r="G18" s="8"/>
      <c r="H18" s="8"/>
      <c r="I18" s="8"/>
      <c r="J18">
        <v>118</v>
      </c>
      <c r="K18" s="4">
        <v>3</v>
      </c>
      <c r="L18">
        <v>0</v>
      </c>
      <c r="M18">
        <v>1</v>
      </c>
      <c r="N18" s="9">
        <v>0</v>
      </c>
      <c r="O18" s="9">
        <v>1</v>
      </c>
      <c r="R18">
        <v>0</v>
      </c>
      <c r="S18">
        <v>1</v>
      </c>
      <c r="T18">
        <f>20/1</f>
        <v>20</v>
      </c>
      <c r="U18">
        <v>40</v>
      </c>
      <c r="V18">
        <v>0</v>
      </c>
      <c r="W18">
        <v>2</v>
      </c>
      <c r="X18">
        <v>1.65</v>
      </c>
      <c r="Y18">
        <v>1.99</v>
      </c>
      <c r="Z18">
        <v>68</v>
      </c>
      <c r="AA18">
        <v>102</v>
      </c>
      <c r="AB18" s="9">
        <v>10</v>
      </c>
      <c r="AC18" s="11">
        <v>20</v>
      </c>
      <c r="AD18">
        <v>0</v>
      </c>
      <c r="AE18">
        <v>510</v>
      </c>
    </row>
    <row r="19" spans="1:31" ht="16" x14ac:dyDescent="0.2">
      <c r="A19" s="3" t="s">
        <v>18</v>
      </c>
      <c r="B19">
        <v>18.3</v>
      </c>
      <c r="C19">
        <v>0</v>
      </c>
      <c r="D19">
        <v>2.0699999999999998</v>
      </c>
      <c r="E19">
        <v>0.48</v>
      </c>
      <c r="F19">
        <v>0.95</v>
      </c>
      <c r="G19">
        <v>0.76</v>
      </c>
      <c r="H19">
        <v>48</v>
      </c>
      <c r="I19">
        <v>76</v>
      </c>
      <c r="J19">
        <v>83</v>
      </c>
      <c r="K19" s="4">
        <v>3</v>
      </c>
      <c r="L19">
        <v>10</v>
      </c>
      <c r="M19">
        <v>20</v>
      </c>
      <c r="N19" s="9">
        <v>1</v>
      </c>
      <c r="O19" s="9">
        <v>2</v>
      </c>
      <c r="R19">
        <v>1</v>
      </c>
      <c r="S19">
        <v>2</v>
      </c>
      <c r="T19">
        <v>0</v>
      </c>
      <c r="U19">
        <v>1</v>
      </c>
      <c r="V19">
        <v>0</v>
      </c>
      <c r="W19">
        <v>2</v>
      </c>
      <c r="X19">
        <v>4.2699999999999996</v>
      </c>
      <c r="Y19">
        <v>5.08</v>
      </c>
      <c r="Z19">
        <v>0</v>
      </c>
      <c r="AA19">
        <v>4</v>
      </c>
      <c r="AB19" s="9">
        <v>5</v>
      </c>
      <c r="AC19" s="11">
        <v>10</v>
      </c>
      <c r="AD19">
        <v>510</v>
      </c>
      <c r="AE19">
        <v>1020</v>
      </c>
    </row>
    <row r="20" spans="1:31" ht="16" x14ac:dyDescent="0.2">
      <c r="A20" s="3" t="s">
        <v>19</v>
      </c>
      <c r="B20" s="8"/>
      <c r="D20">
        <v>4.8999999999999998E-3</v>
      </c>
      <c r="E20" s="8"/>
      <c r="F20" s="8"/>
      <c r="G20" s="8"/>
      <c r="H20" s="8"/>
      <c r="I20" s="8"/>
      <c r="J20">
        <v>89</v>
      </c>
      <c r="K20" s="4">
        <v>3</v>
      </c>
      <c r="L20">
        <v>0</v>
      </c>
      <c r="M20">
        <v>1</v>
      </c>
      <c r="N20" s="9">
        <v>0</v>
      </c>
      <c r="O20" s="9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2</v>
      </c>
      <c r="X20">
        <v>1.71</v>
      </c>
      <c r="Y20">
        <v>2.0499999999999998</v>
      </c>
      <c r="Z20">
        <v>33.299999999999997</v>
      </c>
      <c r="AA20">
        <v>50</v>
      </c>
      <c r="AB20" s="9">
        <v>10</v>
      </c>
      <c r="AC20" s="11">
        <v>20</v>
      </c>
      <c r="AD20">
        <v>0</v>
      </c>
      <c r="AE20">
        <v>333</v>
      </c>
    </row>
    <row r="21" spans="1:31" s="4" customFormat="1" ht="16" x14ac:dyDescent="0.2">
      <c r="A21" s="3" t="s">
        <v>20</v>
      </c>
      <c r="B21" s="5">
        <v>7</v>
      </c>
      <c r="C21">
        <v>1</v>
      </c>
      <c r="D21" s="4">
        <v>0.36</v>
      </c>
      <c r="E21" s="4">
        <v>0.6</v>
      </c>
      <c r="F21" s="4">
        <v>0.42</v>
      </c>
      <c r="G21" s="4">
        <v>0</v>
      </c>
      <c r="H21" s="4">
        <v>40</v>
      </c>
      <c r="I21" s="8"/>
      <c r="J21" s="4">
        <v>57</v>
      </c>
      <c r="K21" s="4">
        <v>3</v>
      </c>
      <c r="L21" s="4">
        <v>0</v>
      </c>
      <c r="M21" s="4">
        <v>1</v>
      </c>
      <c r="N21" s="9">
        <v>0</v>
      </c>
      <c r="O21" s="9">
        <v>1</v>
      </c>
      <c r="R21">
        <v>0</v>
      </c>
      <c r="S21">
        <v>1</v>
      </c>
      <c r="T21">
        <v>0</v>
      </c>
      <c r="U21">
        <v>1</v>
      </c>
      <c r="V21">
        <v>0</v>
      </c>
      <c r="W21">
        <v>2</v>
      </c>
      <c r="X21">
        <v>2.21</v>
      </c>
      <c r="Y21">
        <v>2.4900000000000002</v>
      </c>
      <c r="Z21" s="4">
        <v>68.3</v>
      </c>
      <c r="AA21" s="4">
        <v>102.5</v>
      </c>
      <c r="AB21" s="9">
        <v>25</v>
      </c>
      <c r="AC21" s="11">
        <v>33</v>
      </c>
      <c r="AD21" s="4">
        <v>505</v>
      </c>
    </row>
    <row r="22" spans="1:31" ht="32" x14ac:dyDescent="0.2">
      <c r="A22" s="3" t="s">
        <v>21</v>
      </c>
      <c r="B22">
        <v>18.600000000000001</v>
      </c>
      <c r="C22">
        <v>0</v>
      </c>
      <c r="D22">
        <v>0.41</v>
      </c>
      <c r="E22">
        <v>0.67</v>
      </c>
      <c r="F22">
        <v>0.48</v>
      </c>
      <c r="G22">
        <v>0.06</v>
      </c>
      <c r="H22">
        <v>41</v>
      </c>
      <c r="I22">
        <v>64</v>
      </c>
      <c r="J22">
        <v>80</v>
      </c>
      <c r="K22" s="4">
        <v>3</v>
      </c>
      <c r="L22">
        <v>0</v>
      </c>
      <c r="M22">
        <v>1</v>
      </c>
      <c r="N22" s="9">
        <v>0</v>
      </c>
      <c r="O22" s="9">
        <v>1</v>
      </c>
      <c r="P22">
        <f>25/10</f>
        <v>2.5</v>
      </c>
      <c r="Q22">
        <f>25/4</f>
        <v>6.25</v>
      </c>
      <c r="R22">
        <v>0</v>
      </c>
      <c r="S22">
        <v>1</v>
      </c>
      <c r="T22">
        <v>0</v>
      </c>
      <c r="U22">
        <v>1</v>
      </c>
      <c r="V22">
        <v>0</v>
      </c>
      <c r="W22">
        <v>2</v>
      </c>
      <c r="X22">
        <v>3</v>
      </c>
      <c r="Y22">
        <v>3.36</v>
      </c>
      <c r="Z22">
        <v>32.33</v>
      </c>
      <c r="AA22">
        <v>48.5</v>
      </c>
      <c r="AB22" s="9">
        <f>20/0.3</f>
        <v>66.666666666666671</v>
      </c>
      <c r="AC22" s="11">
        <v>100</v>
      </c>
      <c r="AD22">
        <v>0</v>
      </c>
      <c r="AE22">
        <v>560</v>
      </c>
    </row>
    <row r="23" spans="1:31" ht="16" x14ac:dyDescent="0.2">
      <c r="A23" s="3" t="s">
        <v>22</v>
      </c>
      <c r="B23">
        <v>2.6</v>
      </c>
      <c r="C23">
        <v>0</v>
      </c>
      <c r="D23">
        <v>0.36</v>
      </c>
      <c r="E23" s="8"/>
      <c r="F23" s="8"/>
      <c r="G23" s="8"/>
      <c r="H23">
        <v>35</v>
      </c>
      <c r="I23" s="8"/>
      <c r="J23">
        <v>55</v>
      </c>
      <c r="K23" s="4">
        <v>3</v>
      </c>
      <c r="L23">
        <v>0</v>
      </c>
      <c r="M23">
        <v>1</v>
      </c>
      <c r="N23" s="9">
        <v>0</v>
      </c>
      <c r="O23" s="9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2</v>
      </c>
      <c r="X23">
        <v>0</v>
      </c>
      <c r="Y23">
        <v>1</v>
      </c>
      <c r="Z23">
        <v>10.5</v>
      </c>
      <c r="AA23">
        <v>14</v>
      </c>
      <c r="AB23" s="9">
        <v>1</v>
      </c>
      <c r="AC23" s="11">
        <v>5</v>
      </c>
    </row>
    <row r="24" spans="1:31" ht="16" x14ac:dyDescent="0.2">
      <c r="A24" s="3" t="s">
        <v>23</v>
      </c>
      <c r="B24">
        <v>1.84</v>
      </c>
      <c r="C24">
        <v>0</v>
      </c>
      <c r="D24">
        <v>0.23</v>
      </c>
      <c r="E24" s="8"/>
      <c r="F24" s="4">
        <v>0</v>
      </c>
      <c r="G24" s="4">
        <v>0</v>
      </c>
      <c r="H24">
        <v>31</v>
      </c>
      <c r="I24" s="8"/>
      <c r="J24">
        <v>36</v>
      </c>
      <c r="K24" s="4">
        <v>3</v>
      </c>
      <c r="L24">
        <v>0</v>
      </c>
      <c r="M24">
        <v>1</v>
      </c>
      <c r="N24" s="9">
        <v>0</v>
      </c>
      <c r="O24" s="9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 s="9"/>
      <c r="AC24" s="11">
        <v>1</v>
      </c>
    </row>
    <row r="25" spans="1:31" ht="16" x14ac:dyDescent="0.2">
      <c r="A25" s="3" t="s">
        <v>24</v>
      </c>
      <c r="B25">
        <v>14</v>
      </c>
      <c r="C25">
        <v>0</v>
      </c>
      <c r="D25">
        <v>3.5</v>
      </c>
      <c r="E25">
        <v>0.4</v>
      </c>
      <c r="F25">
        <v>0.86</v>
      </c>
      <c r="G25">
        <v>0.84</v>
      </c>
      <c r="H25">
        <v>49</v>
      </c>
      <c r="I25">
        <v>78</v>
      </c>
      <c r="J25">
        <v>138</v>
      </c>
      <c r="K25" s="4">
        <v>3</v>
      </c>
      <c r="L25">
        <v>0</v>
      </c>
      <c r="M25">
        <v>1</v>
      </c>
      <c r="N25" s="9">
        <v>0</v>
      </c>
      <c r="O25" s="9">
        <v>1</v>
      </c>
      <c r="P25">
        <f>25/0.4</f>
        <v>62.5</v>
      </c>
      <c r="Q25">
        <f>25/0.3</f>
        <v>83.333333333333343</v>
      </c>
      <c r="R25">
        <v>5</v>
      </c>
      <c r="S25">
        <v>10</v>
      </c>
      <c r="T25">
        <v>0</v>
      </c>
      <c r="U25">
        <v>1</v>
      </c>
      <c r="V25">
        <v>0</v>
      </c>
      <c r="W25">
        <v>2</v>
      </c>
      <c r="X25">
        <v>4.95</v>
      </c>
      <c r="Y25">
        <v>5.66</v>
      </c>
      <c r="Z25">
        <v>4.4000000000000004</v>
      </c>
      <c r="AA25">
        <v>5.22</v>
      </c>
    </row>
    <row r="26" spans="1:31" ht="16" x14ac:dyDescent="0.2">
      <c r="A26" s="3" t="s">
        <v>25</v>
      </c>
      <c r="B26">
        <v>20.100000000000001</v>
      </c>
      <c r="C26">
        <v>0</v>
      </c>
      <c r="D26">
        <v>1.95</v>
      </c>
      <c r="E26">
        <v>0.52</v>
      </c>
      <c r="F26" s="8"/>
      <c r="G26">
        <v>0.78</v>
      </c>
      <c r="H26">
        <v>51</v>
      </c>
      <c r="I26">
        <v>78</v>
      </c>
      <c r="J26">
        <v>97</v>
      </c>
      <c r="K26" s="4">
        <v>3</v>
      </c>
      <c r="L26">
        <v>0</v>
      </c>
      <c r="M26">
        <v>1</v>
      </c>
      <c r="N26" s="9">
        <v>0</v>
      </c>
      <c r="O26" s="9">
        <v>1</v>
      </c>
      <c r="P26">
        <f>25/0.2</f>
        <v>125</v>
      </c>
      <c r="Q26">
        <f>25/0.175</f>
        <v>142.85714285714286</v>
      </c>
      <c r="R26">
        <v>0</v>
      </c>
      <c r="S26">
        <v>1</v>
      </c>
      <c r="T26">
        <v>0</v>
      </c>
      <c r="U26">
        <v>1</v>
      </c>
      <c r="V26">
        <v>0</v>
      </c>
      <c r="W26">
        <v>2</v>
      </c>
      <c r="X26">
        <v>6.73</v>
      </c>
      <c r="Y26">
        <v>8.08</v>
      </c>
      <c r="Z26">
        <v>5.03</v>
      </c>
      <c r="AA26">
        <v>5.74</v>
      </c>
    </row>
    <row r="27" spans="1:31" ht="16" x14ac:dyDescent="0.2">
      <c r="A27" s="3" t="s">
        <v>26</v>
      </c>
      <c r="B27">
        <v>8.1</v>
      </c>
      <c r="C27">
        <v>0</v>
      </c>
      <c r="D27">
        <v>0.54</v>
      </c>
      <c r="E27" s="8"/>
      <c r="F27">
        <v>0</v>
      </c>
      <c r="G27">
        <v>0.4</v>
      </c>
      <c r="H27">
        <v>38</v>
      </c>
      <c r="I27" s="8"/>
      <c r="J27">
        <v>102</v>
      </c>
      <c r="K27" s="4">
        <v>3</v>
      </c>
      <c r="L27">
        <v>0</v>
      </c>
      <c r="M27">
        <v>1</v>
      </c>
      <c r="N27" s="9">
        <v>0</v>
      </c>
      <c r="O27" s="9">
        <v>1</v>
      </c>
      <c r="R27">
        <v>0</v>
      </c>
      <c r="S27">
        <v>1</v>
      </c>
      <c r="T27">
        <v>0</v>
      </c>
      <c r="U27">
        <v>1</v>
      </c>
      <c r="V27">
        <v>0</v>
      </c>
      <c r="W27">
        <v>2</v>
      </c>
      <c r="X27">
        <v>2.08</v>
      </c>
      <c r="Y27">
        <v>2.31</v>
      </c>
      <c r="Z27">
        <v>63.67</v>
      </c>
      <c r="AA27">
        <v>95.5</v>
      </c>
      <c r="AB27" s="9">
        <v>20</v>
      </c>
      <c r="AC27" s="11">
        <v>25</v>
      </c>
      <c r="AD27">
        <v>0</v>
      </c>
      <c r="AE27">
        <v>520</v>
      </c>
    </row>
    <row r="28" spans="1:31" ht="16" x14ac:dyDescent="0.2">
      <c r="A28" s="3" t="s">
        <v>27</v>
      </c>
      <c r="B28">
        <v>2.4</v>
      </c>
      <c r="C28">
        <v>0</v>
      </c>
      <c r="D28">
        <v>0.36</v>
      </c>
      <c r="E28">
        <v>0.14000000000000001</v>
      </c>
      <c r="F28">
        <v>0.78100000000000003</v>
      </c>
      <c r="G28">
        <v>0</v>
      </c>
      <c r="H28">
        <v>32</v>
      </c>
      <c r="I28" s="8"/>
      <c r="J28">
        <v>89</v>
      </c>
      <c r="K28">
        <v>3</v>
      </c>
      <c r="L28">
        <v>0</v>
      </c>
      <c r="M28">
        <v>1</v>
      </c>
      <c r="N28" s="9">
        <v>0</v>
      </c>
      <c r="O28" s="9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2</v>
      </c>
      <c r="X28">
        <v>2.9</v>
      </c>
      <c r="Y28">
        <v>3.25</v>
      </c>
      <c r="Z28">
        <v>0</v>
      </c>
      <c r="AA28">
        <v>1</v>
      </c>
      <c r="AB28" s="9">
        <v>0</v>
      </c>
      <c r="AC28" s="11">
        <v>1</v>
      </c>
    </row>
    <row r="29" spans="1:31" ht="17" thickBot="1" x14ac:dyDescent="0.25">
      <c r="A29" s="3" t="s">
        <v>28</v>
      </c>
      <c r="B29">
        <v>78.540000000000006</v>
      </c>
      <c r="C29">
        <v>0</v>
      </c>
      <c r="D29">
        <v>0.89</v>
      </c>
      <c r="E29">
        <v>1.0900000000000001</v>
      </c>
      <c r="F29">
        <v>0.18</v>
      </c>
      <c r="G29">
        <v>1.17</v>
      </c>
      <c r="H29">
        <v>63</v>
      </c>
      <c r="I29">
        <v>95</v>
      </c>
      <c r="J29">
        <v>100</v>
      </c>
      <c r="K29">
        <v>3</v>
      </c>
      <c r="L29">
        <v>160</v>
      </c>
      <c r="M29">
        <v>200</v>
      </c>
      <c r="N29" s="9">
        <v>160</v>
      </c>
      <c r="O29" s="9">
        <v>200</v>
      </c>
      <c r="R29">
        <v>1</v>
      </c>
      <c r="S29">
        <v>2</v>
      </c>
      <c r="T29">
        <v>0</v>
      </c>
      <c r="U29">
        <v>1</v>
      </c>
      <c r="V29">
        <v>5</v>
      </c>
      <c r="W29">
        <v>10</v>
      </c>
      <c r="X29">
        <v>0</v>
      </c>
      <c r="Y29">
        <v>1</v>
      </c>
      <c r="Z29">
        <v>0</v>
      </c>
      <c r="AA29">
        <v>1</v>
      </c>
      <c r="AB29" s="9">
        <v>0</v>
      </c>
      <c r="AC29" s="11">
        <v>1</v>
      </c>
      <c r="AD29">
        <v>0</v>
      </c>
      <c r="AE29">
        <v>1</v>
      </c>
    </row>
    <row r="30" spans="1:31" x14ac:dyDescent="0.2">
      <c r="A30" s="12" t="s">
        <v>59</v>
      </c>
      <c r="B30" s="13"/>
      <c r="C30" s="13"/>
      <c r="D30" s="13"/>
      <c r="E30" s="13"/>
      <c r="F30" s="13"/>
      <c r="G30" s="13"/>
      <c r="H30" s="13"/>
      <c r="I30" s="13"/>
      <c r="J30" s="13"/>
      <c r="K30" s="13">
        <v>2</v>
      </c>
      <c r="L30" s="13"/>
      <c r="M30" s="13"/>
      <c r="N30" s="14"/>
      <c r="O30" s="14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5"/>
    </row>
    <row r="31" spans="1:31" x14ac:dyDescent="0.2">
      <c r="A31" s="16" t="s">
        <v>60</v>
      </c>
      <c r="B31" s="17"/>
      <c r="C31" s="21"/>
      <c r="D31" s="17"/>
      <c r="E31" s="17"/>
      <c r="F31" s="17"/>
      <c r="G31" s="17"/>
      <c r="H31" s="17"/>
      <c r="I31" s="17"/>
      <c r="J31" s="17"/>
      <c r="K31" s="17">
        <v>2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8"/>
    </row>
    <row r="32" spans="1:31" x14ac:dyDescent="0.2">
      <c r="A32" s="16" t="s">
        <v>61</v>
      </c>
      <c r="B32" s="17"/>
      <c r="C32" s="21"/>
      <c r="D32" s="17"/>
      <c r="E32" s="17"/>
      <c r="F32" s="17"/>
      <c r="G32" s="17"/>
      <c r="H32" s="17"/>
      <c r="I32" s="17"/>
      <c r="J32" s="17"/>
      <c r="K32" s="17">
        <v>2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>
        <v>8.36</v>
      </c>
      <c r="Y32" s="17">
        <v>10.45</v>
      </c>
      <c r="Z32" s="17">
        <v>206</v>
      </c>
      <c r="AA32" s="17">
        <v>274.67</v>
      </c>
      <c r="AB32" s="18"/>
    </row>
    <row r="33" spans="1:31" x14ac:dyDescent="0.2">
      <c r="A33" s="16" t="s">
        <v>62</v>
      </c>
      <c r="B33" s="17"/>
      <c r="C33" s="17"/>
      <c r="D33" s="17"/>
      <c r="E33" s="17"/>
      <c r="F33" s="17"/>
      <c r="G33" s="17"/>
      <c r="H33" s="17"/>
      <c r="I33" s="17"/>
      <c r="J33" s="17"/>
      <c r="K33" s="17">
        <v>2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>
        <v>13.33</v>
      </c>
      <c r="Y33" s="17">
        <v>20</v>
      </c>
      <c r="Z33" s="17">
        <v>33.67</v>
      </c>
      <c r="AA33" s="17">
        <v>50.5</v>
      </c>
      <c r="AB33" s="18"/>
    </row>
    <row r="34" spans="1:31" s="4" customFormat="1" x14ac:dyDescent="0.2">
      <c r="A34" s="19" t="s">
        <v>29</v>
      </c>
      <c r="B34" s="20">
        <v>6.97</v>
      </c>
      <c r="C34" s="17">
        <v>1</v>
      </c>
      <c r="D34" s="21">
        <v>0.48</v>
      </c>
      <c r="E34" s="21">
        <v>0.53</v>
      </c>
      <c r="F34" s="21">
        <v>0.52</v>
      </c>
      <c r="G34" s="21">
        <v>0.53</v>
      </c>
      <c r="H34" s="21"/>
      <c r="I34" s="22"/>
      <c r="J34" s="21">
        <v>80</v>
      </c>
      <c r="K34" s="21">
        <v>2</v>
      </c>
      <c r="L34" s="21">
        <v>0</v>
      </c>
      <c r="M34" s="21">
        <v>1</v>
      </c>
      <c r="N34" s="21">
        <v>0</v>
      </c>
      <c r="O34" s="21">
        <v>1.7</v>
      </c>
      <c r="P34" s="17">
        <v>0</v>
      </c>
      <c r="Q34" s="17">
        <v>1</v>
      </c>
      <c r="R34" s="17">
        <v>0</v>
      </c>
      <c r="S34" s="17">
        <v>1</v>
      </c>
      <c r="T34" s="17">
        <v>1</v>
      </c>
      <c r="U34" s="17">
        <v>2</v>
      </c>
      <c r="V34" s="21"/>
      <c r="W34" s="21"/>
      <c r="X34" s="21"/>
      <c r="Y34" s="21"/>
      <c r="Z34" s="21">
        <v>0</v>
      </c>
      <c r="AA34" s="21">
        <v>125.3</v>
      </c>
      <c r="AB34" s="23"/>
      <c r="AD34" s="4">
        <v>505</v>
      </c>
      <c r="AE34" s="4">
        <v>1010</v>
      </c>
    </row>
    <row r="35" spans="1:31" s="4" customFormat="1" x14ac:dyDescent="0.2">
      <c r="A35" s="16" t="s">
        <v>63</v>
      </c>
      <c r="B35" s="17"/>
      <c r="C35" s="17"/>
      <c r="D35" s="21"/>
      <c r="E35" s="21"/>
      <c r="F35" s="21"/>
      <c r="G35" s="21"/>
      <c r="H35" s="21"/>
      <c r="I35" s="22"/>
      <c r="J35" s="21"/>
      <c r="K35" s="21">
        <v>2</v>
      </c>
      <c r="L35" s="21"/>
      <c r="M35" s="21"/>
      <c r="N35" s="21"/>
      <c r="O35" s="21"/>
      <c r="P35" s="21"/>
      <c r="Q35" s="21"/>
      <c r="R35" s="17"/>
      <c r="S35" s="17"/>
      <c r="T35" s="17"/>
      <c r="U35" s="17"/>
      <c r="V35" s="21"/>
      <c r="W35" s="21"/>
      <c r="X35" s="21"/>
      <c r="Y35" s="21"/>
      <c r="Z35" s="21"/>
      <c r="AA35" s="21"/>
      <c r="AB35" s="23"/>
    </row>
    <row r="36" spans="1:31" x14ac:dyDescent="0.2">
      <c r="A36" s="19" t="s">
        <v>30</v>
      </c>
      <c r="B36" s="17">
        <v>36.6</v>
      </c>
      <c r="C36" s="17">
        <v>0</v>
      </c>
      <c r="D36" s="17">
        <v>0.34</v>
      </c>
      <c r="E36" s="17">
        <v>0.75</v>
      </c>
      <c r="F36" s="17">
        <v>0.31</v>
      </c>
      <c r="G36" s="17">
        <v>0.19</v>
      </c>
      <c r="H36" s="17">
        <v>46</v>
      </c>
      <c r="I36" s="17">
        <v>71</v>
      </c>
      <c r="J36" s="17">
        <v>82</v>
      </c>
      <c r="K36" s="17">
        <v>2</v>
      </c>
      <c r="L36" s="17">
        <v>832</v>
      </c>
      <c r="M36" s="17">
        <v>1040</v>
      </c>
      <c r="N36" s="17">
        <v>38.950000000000003</v>
      </c>
      <c r="O36" s="17">
        <v>40.729999999999997</v>
      </c>
      <c r="P36" s="17"/>
      <c r="Q36" s="17"/>
      <c r="R36" s="17">
        <v>1</v>
      </c>
      <c r="S36" s="17">
        <v>2</v>
      </c>
      <c r="T36" s="17">
        <v>0</v>
      </c>
      <c r="U36" s="17">
        <v>1</v>
      </c>
      <c r="V36" s="17"/>
      <c r="W36" s="17"/>
      <c r="X36" s="17">
        <v>20.5</v>
      </c>
      <c r="Y36" s="17">
        <v>25.6</v>
      </c>
      <c r="Z36" s="17">
        <v>0</v>
      </c>
      <c r="AA36" s="17">
        <v>32.6</v>
      </c>
      <c r="AB36" s="18"/>
      <c r="AD36">
        <v>530</v>
      </c>
      <c r="AE36">
        <v>1060</v>
      </c>
    </row>
    <row r="37" spans="1:31" x14ac:dyDescent="0.2">
      <c r="A37" s="19" t="s">
        <v>64</v>
      </c>
      <c r="B37" s="17"/>
      <c r="C37" s="17"/>
      <c r="D37" s="17"/>
      <c r="E37" s="17"/>
      <c r="F37" s="17"/>
      <c r="G37" s="17"/>
      <c r="H37" s="17"/>
      <c r="I37" s="17"/>
      <c r="J37" s="17"/>
      <c r="K37" s="17">
        <v>2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8"/>
    </row>
    <row r="38" spans="1:31" x14ac:dyDescent="0.2">
      <c r="A38" s="19" t="s">
        <v>31</v>
      </c>
      <c r="B38" s="17">
        <v>4.8099999999999996</v>
      </c>
      <c r="C38" s="17">
        <v>0</v>
      </c>
      <c r="D38" s="17">
        <v>0.54</v>
      </c>
      <c r="E38" s="17">
        <v>0.57999999999999996</v>
      </c>
      <c r="F38" s="17">
        <v>0</v>
      </c>
      <c r="G38" s="17">
        <v>0.44</v>
      </c>
      <c r="H38" s="17">
        <v>39</v>
      </c>
      <c r="I38" s="22"/>
      <c r="J38" s="17">
        <v>61</v>
      </c>
      <c r="K38" s="21">
        <v>2</v>
      </c>
      <c r="L38" s="17">
        <v>0</v>
      </c>
      <c r="M38" s="17">
        <v>600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>
        <v>408</v>
      </c>
      <c r="Y38" s="17">
        <v>816</v>
      </c>
      <c r="Z38" s="17">
        <v>0</v>
      </c>
      <c r="AA38" s="17">
        <v>500</v>
      </c>
      <c r="AB38" s="18"/>
    </row>
    <row r="39" spans="1:31" x14ac:dyDescent="0.2">
      <c r="A39" s="19" t="s">
        <v>65</v>
      </c>
      <c r="B39" s="17"/>
      <c r="C39" s="17"/>
      <c r="D39" s="17"/>
      <c r="E39" s="17"/>
      <c r="F39" s="17"/>
      <c r="G39" s="17"/>
      <c r="H39" s="17"/>
      <c r="I39" s="22"/>
      <c r="J39" s="17"/>
      <c r="K39" s="21">
        <v>2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8"/>
    </row>
    <row r="40" spans="1:31" x14ac:dyDescent="0.2">
      <c r="A40" s="19" t="s">
        <v>32</v>
      </c>
      <c r="B40" s="17">
        <v>2.02</v>
      </c>
      <c r="C40" s="17">
        <v>0</v>
      </c>
      <c r="D40" s="17">
        <v>0.89</v>
      </c>
      <c r="E40" s="17">
        <v>0</v>
      </c>
      <c r="F40" s="17">
        <v>0</v>
      </c>
      <c r="G40" s="17">
        <v>0</v>
      </c>
      <c r="H40" s="17">
        <v>31</v>
      </c>
      <c r="I40" s="22"/>
      <c r="J40" s="17">
        <v>81</v>
      </c>
      <c r="K40" s="17">
        <v>2</v>
      </c>
      <c r="L40" s="17">
        <v>0</v>
      </c>
      <c r="M40" s="17">
        <v>1</v>
      </c>
      <c r="N40" s="17">
        <v>0</v>
      </c>
      <c r="O40" s="17">
        <v>1</v>
      </c>
      <c r="P40" s="17">
        <f>25/20</f>
        <v>1.25</v>
      </c>
      <c r="Q40" s="17">
        <f>25/10</f>
        <v>2.5</v>
      </c>
      <c r="R40" s="17"/>
      <c r="S40" s="17"/>
      <c r="T40" s="17"/>
      <c r="U40" s="17"/>
      <c r="V40" s="17"/>
      <c r="W40" s="17"/>
      <c r="X40" s="17">
        <v>0</v>
      </c>
      <c r="Y40" s="17">
        <v>1</v>
      </c>
      <c r="Z40" s="17">
        <v>0</v>
      </c>
      <c r="AA40" s="17">
        <v>1</v>
      </c>
      <c r="AB40" s="18"/>
    </row>
    <row r="41" spans="1:31" x14ac:dyDescent="0.2">
      <c r="A41" s="16" t="s">
        <v>66</v>
      </c>
      <c r="B41" s="17"/>
      <c r="C41" s="17"/>
      <c r="D41" s="17"/>
      <c r="E41" s="17"/>
      <c r="F41" s="17"/>
      <c r="G41" s="17"/>
      <c r="H41" s="17"/>
      <c r="I41" s="17"/>
      <c r="J41" s="17"/>
      <c r="K41" s="17">
        <v>2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8"/>
    </row>
    <row r="42" spans="1:31" x14ac:dyDescent="0.2">
      <c r="A42" s="16" t="s">
        <v>67</v>
      </c>
      <c r="B42" s="17"/>
      <c r="C42" s="17"/>
      <c r="D42" s="17"/>
      <c r="E42" s="17"/>
      <c r="F42" s="17"/>
      <c r="G42" s="17"/>
      <c r="H42" s="17"/>
      <c r="I42" s="17"/>
      <c r="J42" s="17"/>
      <c r="K42" s="21">
        <v>2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>
        <v>10.1</v>
      </c>
      <c r="Y42" s="17">
        <v>13.47</v>
      </c>
      <c r="Z42" s="17"/>
      <c r="AA42" s="17"/>
      <c r="AB42" s="18"/>
    </row>
    <row r="43" spans="1:31" x14ac:dyDescent="0.2">
      <c r="A43" s="16" t="s">
        <v>68</v>
      </c>
      <c r="B43" s="17"/>
      <c r="C43" s="17"/>
      <c r="D43" s="17"/>
      <c r="E43" s="17"/>
      <c r="F43" s="17"/>
      <c r="G43" s="17"/>
      <c r="H43" s="17"/>
      <c r="I43" s="17"/>
      <c r="J43" s="17"/>
      <c r="K43" s="21">
        <v>2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>
        <v>0</v>
      </c>
      <c r="Y43" s="17">
        <v>1</v>
      </c>
      <c r="Z43" s="17">
        <v>0</v>
      </c>
      <c r="AA43" s="17">
        <v>9.8000000000000007</v>
      </c>
      <c r="AB43" s="18"/>
      <c r="AD43">
        <v>0</v>
      </c>
      <c r="AE43">
        <v>1</v>
      </c>
    </row>
    <row r="44" spans="1:31" x14ac:dyDescent="0.2">
      <c r="A44" s="19" t="s">
        <v>33</v>
      </c>
      <c r="B44" s="17">
        <v>32.6</v>
      </c>
      <c r="C44" s="17">
        <v>0</v>
      </c>
      <c r="D44" s="17">
        <v>0.54</v>
      </c>
      <c r="E44" s="17">
        <v>0.6</v>
      </c>
      <c r="F44" s="17">
        <v>0.62</v>
      </c>
      <c r="G44" s="17">
        <v>0.93</v>
      </c>
      <c r="H44" s="17">
        <v>55</v>
      </c>
      <c r="I44" s="17">
        <v>84</v>
      </c>
      <c r="J44" s="17">
        <v>65</v>
      </c>
      <c r="K44" s="17">
        <v>2</v>
      </c>
      <c r="L44" s="17">
        <v>832</v>
      </c>
      <c r="M44" s="17">
        <v>1040</v>
      </c>
      <c r="N44" s="17"/>
      <c r="O44" s="17"/>
      <c r="P44" s="17"/>
      <c r="Q44" s="17"/>
      <c r="R44" s="17">
        <v>400</v>
      </c>
      <c r="S44" s="17">
        <v>800</v>
      </c>
      <c r="T44" s="17">
        <f>20/0.175</f>
        <v>114.28571428571429</v>
      </c>
      <c r="U44" s="17">
        <f>20/0.15</f>
        <v>133.33333333333334</v>
      </c>
      <c r="V44" s="17"/>
      <c r="W44" s="17"/>
      <c r="X44" s="17">
        <v>13.67</v>
      </c>
      <c r="Y44" s="17">
        <v>20.5</v>
      </c>
      <c r="Z44" s="17">
        <v>0</v>
      </c>
      <c r="AA44" s="17">
        <v>8.6999999999999993</v>
      </c>
      <c r="AB44" s="26">
        <v>20</v>
      </c>
      <c r="AC44" s="26">
        <v>40</v>
      </c>
      <c r="AD44">
        <v>505</v>
      </c>
      <c r="AE44">
        <v>1010</v>
      </c>
    </row>
    <row r="45" spans="1:31" x14ac:dyDescent="0.2">
      <c r="A45" s="16" t="s">
        <v>69</v>
      </c>
      <c r="B45" s="17"/>
      <c r="C45" s="17"/>
      <c r="D45" s="17"/>
      <c r="E45" s="17"/>
      <c r="F45" s="17"/>
      <c r="G45" s="17"/>
      <c r="H45" s="17"/>
      <c r="I45" s="17"/>
      <c r="J45" s="17"/>
      <c r="K45" s="17">
        <v>2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8"/>
    </row>
    <row r="46" spans="1:31" x14ac:dyDescent="0.2">
      <c r="A46" s="16" t="s">
        <v>70</v>
      </c>
      <c r="B46" s="17"/>
      <c r="C46" s="17"/>
      <c r="D46" s="17"/>
      <c r="E46" s="17"/>
      <c r="F46" s="17"/>
      <c r="G46" s="17"/>
      <c r="H46" s="17"/>
      <c r="I46" s="17"/>
      <c r="J46" s="17"/>
      <c r="K46" s="21">
        <v>2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8"/>
    </row>
    <row r="47" spans="1:31" x14ac:dyDescent="0.2">
      <c r="A47" s="19" t="s">
        <v>34</v>
      </c>
      <c r="B47" s="17">
        <v>9.08</v>
      </c>
      <c r="C47" s="17">
        <v>0</v>
      </c>
      <c r="D47" s="17">
        <v>0.42</v>
      </c>
      <c r="E47" s="17">
        <v>0.82</v>
      </c>
      <c r="F47" s="17">
        <v>0</v>
      </c>
      <c r="G47" s="17">
        <v>0.3</v>
      </c>
      <c r="H47" s="17">
        <v>41</v>
      </c>
      <c r="I47" s="17">
        <v>64</v>
      </c>
      <c r="J47" s="17">
        <v>40</v>
      </c>
      <c r="K47" s="21">
        <v>2</v>
      </c>
      <c r="L47" s="17">
        <v>832</v>
      </c>
      <c r="M47" s="17">
        <v>1040</v>
      </c>
      <c r="N47" s="17">
        <v>400</v>
      </c>
      <c r="O47" s="17">
        <v>800</v>
      </c>
      <c r="P47" s="17"/>
      <c r="Q47" s="17"/>
      <c r="R47" s="17">
        <v>0</v>
      </c>
      <c r="S47" s="17">
        <v>1</v>
      </c>
      <c r="T47" s="17">
        <v>0</v>
      </c>
      <c r="U47" s="17">
        <v>1</v>
      </c>
      <c r="V47" s="17"/>
      <c r="W47" s="17"/>
      <c r="X47" s="17">
        <v>258.67</v>
      </c>
      <c r="Y47" s="17">
        <v>388</v>
      </c>
      <c r="Z47" s="17">
        <v>100</v>
      </c>
      <c r="AA47" s="17">
        <v>200</v>
      </c>
      <c r="AB47" s="26">
        <v>20</v>
      </c>
      <c r="AC47" s="26">
        <v>40</v>
      </c>
    </row>
    <row r="48" spans="1:31" x14ac:dyDescent="0.2">
      <c r="A48" s="16" t="s">
        <v>71</v>
      </c>
      <c r="B48" s="17"/>
      <c r="C48" s="17"/>
      <c r="D48" s="17"/>
      <c r="E48" s="17"/>
      <c r="F48" s="17"/>
      <c r="G48" s="17"/>
      <c r="H48" s="17"/>
      <c r="I48" s="17"/>
      <c r="J48" s="17"/>
      <c r="K48" s="17">
        <v>2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>
        <v>6.87</v>
      </c>
      <c r="Y48" s="17">
        <v>8.24</v>
      </c>
      <c r="Z48" s="17"/>
      <c r="AA48" s="17"/>
      <c r="AB48" s="18"/>
      <c r="AD48">
        <v>530</v>
      </c>
      <c r="AE48">
        <v>1060</v>
      </c>
    </row>
    <row r="49" spans="1:31" x14ac:dyDescent="0.2">
      <c r="A49" s="16" t="s">
        <v>72</v>
      </c>
      <c r="B49" s="17"/>
      <c r="C49" s="17"/>
      <c r="D49" s="17"/>
      <c r="E49" s="17"/>
      <c r="F49" s="17"/>
      <c r="G49" s="17"/>
      <c r="H49" s="17"/>
      <c r="I49" s="17"/>
      <c r="J49" s="17"/>
      <c r="K49" s="17">
        <v>2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>
        <v>101.5</v>
      </c>
      <c r="Y49" s="17">
        <v>203</v>
      </c>
      <c r="Z49" s="17"/>
      <c r="AA49" s="17"/>
      <c r="AB49" s="18"/>
    </row>
    <row r="50" spans="1:31" x14ac:dyDescent="0.2">
      <c r="A50" s="16" t="s">
        <v>73</v>
      </c>
      <c r="B50" s="17"/>
      <c r="C50" s="17"/>
      <c r="D50" s="17"/>
      <c r="E50" s="17"/>
      <c r="F50" s="17"/>
      <c r="G50" s="17"/>
      <c r="H50" s="17"/>
      <c r="I50" s="17"/>
      <c r="J50" s="17"/>
      <c r="K50" s="21">
        <v>2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>
        <v>102.5</v>
      </c>
      <c r="Y50" s="17">
        <v>205</v>
      </c>
      <c r="Z50" s="17"/>
      <c r="AA50" s="17"/>
      <c r="AB50" s="18"/>
      <c r="AD50">
        <v>0</v>
      </c>
      <c r="AE50">
        <v>1000</v>
      </c>
    </row>
    <row r="51" spans="1:31" x14ac:dyDescent="0.2">
      <c r="A51" s="16" t="s">
        <v>74</v>
      </c>
      <c r="B51" s="17"/>
      <c r="C51" s="17"/>
      <c r="D51" s="17"/>
      <c r="E51" s="17"/>
      <c r="F51" s="17"/>
      <c r="G51" s="17"/>
      <c r="H51" s="17"/>
      <c r="I51" s="17"/>
      <c r="J51" s="17"/>
      <c r="K51" s="21">
        <v>2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8"/>
    </row>
    <row r="52" spans="1:31" x14ac:dyDescent="0.2">
      <c r="A52" s="16" t="s">
        <v>75</v>
      </c>
      <c r="B52" s="17"/>
      <c r="C52" s="17"/>
      <c r="D52" s="17"/>
      <c r="E52" s="17"/>
      <c r="F52" s="17"/>
      <c r="G52" s="17"/>
      <c r="H52" s="17"/>
      <c r="I52" s="17"/>
      <c r="J52" s="17"/>
      <c r="K52" s="17">
        <v>2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>
        <v>68.33</v>
      </c>
      <c r="Y52" s="17">
        <v>102.5</v>
      </c>
      <c r="Z52" s="17">
        <v>199</v>
      </c>
      <c r="AA52" s="17">
        <v>265.33</v>
      </c>
      <c r="AB52">
        <f>19.6/0.06</f>
        <v>326.66666666666669</v>
      </c>
      <c r="AC52">
        <f>19.6/0.04</f>
        <v>490</v>
      </c>
    </row>
    <row r="53" spans="1:31" x14ac:dyDescent="0.2">
      <c r="A53" s="16" t="s">
        <v>76</v>
      </c>
      <c r="B53" s="17"/>
      <c r="C53" s="17"/>
      <c r="D53" s="17"/>
      <c r="E53" s="17"/>
      <c r="F53" s="17"/>
      <c r="G53" s="17"/>
      <c r="H53" s="17"/>
      <c r="I53" s="17"/>
      <c r="J53" s="17"/>
      <c r="K53" s="17">
        <v>2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>
        <v>101</v>
      </c>
      <c r="Y53" s="17">
        <v>202</v>
      </c>
      <c r="Z53" s="17"/>
      <c r="AA53" s="17"/>
      <c r="AB53" s="18"/>
    </row>
    <row r="54" spans="1:31" x14ac:dyDescent="0.2">
      <c r="A54" s="16" t="s">
        <v>77</v>
      </c>
      <c r="B54" s="17"/>
      <c r="C54" s="17"/>
      <c r="D54" s="17"/>
      <c r="E54" s="17"/>
      <c r="F54" s="17"/>
      <c r="G54" s="17"/>
      <c r="H54" s="17"/>
      <c r="I54" s="17"/>
      <c r="J54" s="17"/>
      <c r="K54" s="21">
        <v>2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8"/>
    </row>
    <row r="55" spans="1:31" x14ac:dyDescent="0.2">
      <c r="A55" s="19" t="s">
        <v>35</v>
      </c>
      <c r="B55" s="17">
        <v>7.52</v>
      </c>
      <c r="C55" s="17">
        <v>0</v>
      </c>
      <c r="D55" s="17">
        <v>0.46</v>
      </c>
      <c r="E55" s="17">
        <v>0.57999999999999996</v>
      </c>
      <c r="F55" s="17">
        <v>0.55000000000000004</v>
      </c>
      <c r="G55" s="17">
        <v>0</v>
      </c>
      <c r="H55" s="17">
        <v>37</v>
      </c>
      <c r="I55" s="22"/>
      <c r="J55" s="17">
        <v>66</v>
      </c>
      <c r="K55" s="21">
        <v>2</v>
      </c>
      <c r="L55" s="17">
        <v>5</v>
      </c>
      <c r="M55" s="17">
        <v>10</v>
      </c>
      <c r="N55" s="17"/>
      <c r="O55" s="17"/>
      <c r="P55" s="17"/>
      <c r="Q55" s="17"/>
      <c r="R55" s="17">
        <v>0</v>
      </c>
      <c r="S55" s="17">
        <v>1</v>
      </c>
      <c r="T55" s="17">
        <v>0</v>
      </c>
      <c r="U55" s="17">
        <v>1</v>
      </c>
      <c r="V55" s="17"/>
      <c r="W55" s="17"/>
      <c r="X55" s="17">
        <v>3.12</v>
      </c>
      <c r="Y55" s="17">
        <v>3.55</v>
      </c>
      <c r="Z55" s="17"/>
      <c r="AA55" s="17"/>
      <c r="AB55" s="18"/>
    </row>
    <row r="56" spans="1:31" x14ac:dyDescent="0.2">
      <c r="A56" s="16" t="s">
        <v>78</v>
      </c>
      <c r="B56" s="17"/>
      <c r="C56" s="17"/>
      <c r="D56" s="17"/>
      <c r="E56" s="17"/>
      <c r="F56" s="17"/>
      <c r="G56" s="17"/>
      <c r="H56" s="17"/>
      <c r="I56" s="17"/>
      <c r="J56" s="17"/>
      <c r="K56" s="17">
        <v>2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8"/>
    </row>
    <row r="57" spans="1:31" x14ac:dyDescent="0.2">
      <c r="A57" s="19" t="s">
        <v>36</v>
      </c>
      <c r="B57" s="17">
        <v>2.38</v>
      </c>
      <c r="C57" s="17">
        <v>0</v>
      </c>
      <c r="D57" s="17">
        <v>0.55000000000000004</v>
      </c>
      <c r="E57" s="17">
        <v>0.54</v>
      </c>
      <c r="F57" s="17">
        <v>0.11</v>
      </c>
      <c r="G57" s="17">
        <v>0</v>
      </c>
      <c r="H57" s="17">
        <v>34</v>
      </c>
      <c r="I57" s="22"/>
      <c r="J57" s="17">
        <v>111</v>
      </c>
      <c r="K57" s="17">
        <v>2</v>
      </c>
      <c r="L57" s="17"/>
      <c r="M57" s="17"/>
      <c r="N57" s="17">
        <v>0</v>
      </c>
      <c r="O57" s="17">
        <v>1.4</v>
      </c>
      <c r="P57" s="17"/>
      <c r="Q57" s="17"/>
      <c r="R57" s="17">
        <v>0</v>
      </c>
      <c r="S57" s="17">
        <v>1</v>
      </c>
      <c r="T57" s="17">
        <f>20/0.125</f>
        <v>160</v>
      </c>
      <c r="U57" s="17">
        <v>200</v>
      </c>
      <c r="V57" s="17"/>
      <c r="W57" s="17"/>
      <c r="X57" s="17">
        <v>1.29</v>
      </c>
      <c r="Y57" s="17">
        <v>1.47</v>
      </c>
      <c r="Z57" s="17"/>
      <c r="AA57" s="17"/>
      <c r="AB57">
        <v>2.5</v>
      </c>
      <c r="AC57">
        <v>10</v>
      </c>
      <c r="AD57">
        <v>0</v>
      </c>
      <c r="AE57">
        <v>153</v>
      </c>
    </row>
    <row r="58" spans="1:31" x14ac:dyDescent="0.2">
      <c r="A58" s="16" t="s">
        <v>79</v>
      </c>
      <c r="B58" s="17"/>
      <c r="C58" s="17"/>
      <c r="D58" s="17"/>
      <c r="E58" s="17"/>
      <c r="F58" s="17"/>
      <c r="G58" s="17"/>
      <c r="H58" s="17"/>
      <c r="I58" s="17"/>
      <c r="J58" s="17"/>
      <c r="K58" s="17">
        <v>2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8"/>
    </row>
    <row r="59" spans="1:31" ht="16" thickBot="1" x14ac:dyDescent="0.25">
      <c r="A59" s="24" t="s">
        <v>80</v>
      </c>
      <c r="B59" s="25"/>
      <c r="C59" s="25"/>
      <c r="D59" s="25"/>
      <c r="E59" s="25"/>
      <c r="F59" s="25"/>
      <c r="G59" s="25"/>
      <c r="H59" s="25"/>
      <c r="I59" s="25"/>
      <c r="J59" s="25"/>
      <c r="K59" s="25">
        <v>2</v>
      </c>
      <c r="L59" s="25"/>
      <c r="M59" s="25"/>
      <c r="N59" s="25">
        <v>0</v>
      </c>
      <c r="O59" s="25">
        <v>1</v>
      </c>
      <c r="P59" s="25"/>
      <c r="Q59" s="25"/>
      <c r="R59" s="25"/>
      <c r="S59" s="25"/>
      <c r="T59" s="25"/>
      <c r="U59" s="25"/>
      <c r="V59" s="25"/>
      <c r="W59" s="25"/>
      <c r="X59" s="25">
        <v>0</v>
      </c>
      <c r="Y59" s="25">
        <v>1</v>
      </c>
      <c r="Z59" s="25">
        <v>50</v>
      </c>
      <c r="AA59" s="25">
        <v>66.67</v>
      </c>
      <c r="AB59">
        <v>2.5</v>
      </c>
      <c r="AC59">
        <v>10</v>
      </c>
    </row>
    <row r="60" spans="1:31" x14ac:dyDescent="0.2">
      <c r="A60" s="5"/>
    </row>
    <row r="61" spans="1:31" x14ac:dyDescent="0.2">
      <c r="A61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7698-937A-4CFE-ACC8-54FB826CB901}">
  <dimension ref="A1:J41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23.83203125" style="4" bestFit="1" customWidth="1"/>
    <col min="2" max="2" width="16.5" bestFit="1" customWidth="1"/>
    <col min="3" max="3" width="8.33203125" bestFit="1" customWidth="1"/>
    <col min="9" max="9" width="9" customWidth="1"/>
  </cols>
  <sheetData>
    <row r="1" spans="1:10" ht="17" thickBot="1" x14ac:dyDescent="0.25">
      <c r="A1" s="2" t="s">
        <v>0</v>
      </c>
      <c r="B1" t="s">
        <v>37</v>
      </c>
      <c r="C1" t="s">
        <v>49</v>
      </c>
      <c r="D1" s="6" t="s">
        <v>46</v>
      </c>
      <c r="E1" s="7" t="s">
        <v>42</v>
      </c>
      <c r="F1" s="7" t="s">
        <v>41</v>
      </c>
      <c r="G1" s="6" t="s">
        <v>40</v>
      </c>
      <c r="H1" s="6" t="s">
        <v>47</v>
      </c>
      <c r="I1" s="6" t="s">
        <v>48</v>
      </c>
      <c r="J1" t="s">
        <v>39</v>
      </c>
    </row>
    <row r="2" spans="1:10" ht="16" x14ac:dyDescent="0.2">
      <c r="A2" s="3" t="s">
        <v>1</v>
      </c>
      <c r="B2">
        <v>17.8</v>
      </c>
      <c r="C2">
        <v>0.5</v>
      </c>
      <c r="D2">
        <v>50</v>
      </c>
      <c r="E2">
        <v>0.47</v>
      </c>
      <c r="F2">
        <v>0.88</v>
      </c>
      <c r="G2">
        <v>0.79</v>
      </c>
      <c r="H2">
        <v>78</v>
      </c>
      <c r="I2">
        <v>117.7</v>
      </c>
      <c r="J2">
        <v>2.59</v>
      </c>
    </row>
    <row r="3" spans="1:10" ht="16" x14ac:dyDescent="0.2">
      <c r="A3" s="3" t="s">
        <v>2</v>
      </c>
      <c r="B3">
        <v>17.260000000000002</v>
      </c>
      <c r="C3">
        <v>0.5</v>
      </c>
      <c r="D3">
        <v>47</v>
      </c>
      <c r="E3" s="8"/>
      <c r="F3" s="4">
        <v>0.56000000000000005</v>
      </c>
      <c r="G3" s="4">
        <v>0.33</v>
      </c>
      <c r="H3">
        <v>75</v>
      </c>
      <c r="I3">
        <v>99</v>
      </c>
      <c r="J3">
        <v>3.1</v>
      </c>
    </row>
    <row r="4" spans="1:10" ht="16" x14ac:dyDescent="0.2">
      <c r="A4" s="1" t="s">
        <v>3</v>
      </c>
      <c r="B4" s="5">
        <v>15</v>
      </c>
      <c r="C4" s="5">
        <v>0.5</v>
      </c>
      <c r="D4" s="5">
        <v>49</v>
      </c>
      <c r="E4" s="8"/>
      <c r="F4" s="8"/>
      <c r="G4" s="8"/>
      <c r="H4" s="5"/>
      <c r="I4" s="5">
        <v>131</v>
      </c>
      <c r="J4" s="5">
        <v>4.3</v>
      </c>
    </row>
    <row r="5" spans="1:10" ht="16" x14ac:dyDescent="0.2">
      <c r="A5" s="3" t="s">
        <v>4</v>
      </c>
      <c r="B5">
        <v>6.2</v>
      </c>
      <c r="C5">
        <v>83</v>
      </c>
      <c r="D5">
        <v>55</v>
      </c>
      <c r="E5">
        <v>0.64</v>
      </c>
      <c r="F5" t="s">
        <v>43</v>
      </c>
      <c r="G5">
        <v>1.1200000000000001</v>
      </c>
      <c r="I5">
        <v>118</v>
      </c>
      <c r="J5">
        <v>1.1200000000000001</v>
      </c>
    </row>
    <row r="6" spans="1:10" ht="16" x14ac:dyDescent="0.2">
      <c r="A6" s="3" t="s">
        <v>5</v>
      </c>
      <c r="B6">
        <v>21</v>
      </c>
      <c r="C6">
        <v>30</v>
      </c>
      <c r="D6">
        <v>42</v>
      </c>
      <c r="E6">
        <v>0.71</v>
      </c>
      <c r="F6">
        <v>0.48</v>
      </c>
      <c r="G6">
        <v>0.08</v>
      </c>
      <c r="H6">
        <v>66</v>
      </c>
      <c r="I6">
        <v>56</v>
      </c>
      <c r="J6">
        <v>0.3</v>
      </c>
    </row>
    <row r="7" spans="1:10" ht="16" x14ac:dyDescent="0.2">
      <c r="A7" s="3" t="s">
        <v>6</v>
      </c>
      <c r="B7">
        <v>33</v>
      </c>
      <c r="C7">
        <v>0.5</v>
      </c>
      <c r="D7">
        <v>37</v>
      </c>
      <c r="E7">
        <v>0.73</v>
      </c>
      <c r="F7">
        <v>0.22</v>
      </c>
      <c r="G7">
        <v>0</v>
      </c>
      <c r="I7">
        <v>154</v>
      </c>
      <c r="J7">
        <v>0.98</v>
      </c>
    </row>
    <row r="8" spans="1:10" ht="16" x14ac:dyDescent="0.2">
      <c r="A8" s="3" t="s">
        <v>7</v>
      </c>
      <c r="B8">
        <v>5.07</v>
      </c>
      <c r="C8">
        <v>0.5</v>
      </c>
      <c r="D8">
        <v>38</v>
      </c>
      <c r="E8">
        <v>0.46</v>
      </c>
      <c r="F8" t="s">
        <v>43</v>
      </c>
      <c r="G8">
        <v>0</v>
      </c>
      <c r="I8">
        <v>126</v>
      </c>
      <c r="J8">
        <v>0.74</v>
      </c>
    </row>
    <row r="9" spans="1:10" ht="16" x14ac:dyDescent="0.2">
      <c r="A9" s="1" t="s">
        <v>8</v>
      </c>
      <c r="B9" s="5">
        <v>4.76</v>
      </c>
      <c r="C9" s="5">
        <v>0.5</v>
      </c>
      <c r="D9" s="8"/>
      <c r="E9" s="5">
        <v>0.42</v>
      </c>
      <c r="F9" s="5">
        <v>0.61</v>
      </c>
      <c r="G9" s="5">
        <v>0</v>
      </c>
      <c r="H9" s="5"/>
      <c r="I9" s="5">
        <v>106</v>
      </c>
      <c r="J9" s="5">
        <v>0.56999999999999995</v>
      </c>
    </row>
    <row r="10" spans="1:10" ht="16" x14ac:dyDescent="0.2">
      <c r="A10" s="3" t="s">
        <v>9</v>
      </c>
      <c r="B10">
        <v>4.2699999999999996</v>
      </c>
      <c r="C10">
        <v>0.5</v>
      </c>
      <c r="D10">
        <v>34</v>
      </c>
      <c r="E10">
        <v>0.27</v>
      </c>
      <c r="F10">
        <v>0.47</v>
      </c>
      <c r="G10">
        <v>0</v>
      </c>
      <c r="I10">
        <v>35</v>
      </c>
      <c r="J10">
        <v>0.22</v>
      </c>
    </row>
    <row r="11" spans="1:10" ht="16" x14ac:dyDescent="0.2">
      <c r="A11" s="3" t="s">
        <v>10</v>
      </c>
      <c r="B11">
        <v>47</v>
      </c>
      <c r="C11">
        <v>45</v>
      </c>
      <c r="D11">
        <v>45</v>
      </c>
      <c r="E11">
        <v>1</v>
      </c>
      <c r="F11">
        <v>0.76</v>
      </c>
      <c r="G11">
        <v>0</v>
      </c>
      <c r="H11">
        <v>71</v>
      </c>
      <c r="I11">
        <v>189</v>
      </c>
      <c r="J11">
        <v>2</v>
      </c>
    </row>
    <row r="12" spans="1:10" ht="16" x14ac:dyDescent="0.2">
      <c r="A12" s="3" t="s">
        <v>11</v>
      </c>
      <c r="B12">
        <v>24.6</v>
      </c>
      <c r="C12">
        <v>30</v>
      </c>
      <c r="D12">
        <v>52</v>
      </c>
      <c r="E12">
        <v>0.54</v>
      </c>
      <c r="F12">
        <v>0.77</v>
      </c>
      <c r="G12">
        <v>0.83</v>
      </c>
      <c r="H12">
        <v>80</v>
      </c>
      <c r="I12">
        <v>78</v>
      </c>
      <c r="J12">
        <v>1.08</v>
      </c>
    </row>
    <row r="13" spans="1:10" ht="16" x14ac:dyDescent="0.2">
      <c r="A13" s="3" t="s">
        <v>12</v>
      </c>
      <c r="B13">
        <v>6</v>
      </c>
      <c r="C13">
        <v>0.5</v>
      </c>
      <c r="D13">
        <v>38</v>
      </c>
      <c r="E13">
        <v>0.55000000000000004</v>
      </c>
      <c r="F13">
        <v>0.45</v>
      </c>
      <c r="G13">
        <v>0</v>
      </c>
      <c r="H13">
        <v>64</v>
      </c>
      <c r="I13">
        <v>77</v>
      </c>
      <c r="J13">
        <v>0.43</v>
      </c>
    </row>
    <row r="14" spans="1:10" ht="16" x14ac:dyDescent="0.2">
      <c r="A14" s="3" t="s">
        <v>13</v>
      </c>
      <c r="B14">
        <v>9.1</v>
      </c>
      <c r="C14">
        <v>0.5</v>
      </c>
      <c r="D14">
        <v>41</v>
      </c>
      <c r="E14">
        <v>0.61</v>
      </c>
      <c r="F14">
        <v>0.36</v>
      </c>
      <c r="G14">
        <v>0</v>
      </c>
      <c r="I14">
        <v>54</v>
      </c>
      <c r="J14">
        <v>0.42</v>
      </c>
    </row>
    <row r="15" spans="1:10" ht="16" x14ac:dyDescent="0.2">
      <c r="A15" s="1" t="s">
        <v>14</v>
      </c>
      <c r="B15" s="5">
        <v>57</v>
      </c>
      <c r="C15" s="5">
        <v>180</v>
      </c>
      <c r="D15" s="5">
        <v>58</v>
      </c>
      <c r="E15" s="8"/>
      <c r="F15" s="4">
        <v>0.38</v>
      </c>
      <c r="G15" s="4">
        <v>0.75</v>
      </c>
      <c r="H15" s="5"/>
      <c r="I15" s="5">
        <v>101</v>
      </c>
      <c r="J15" s="5">
        <v>2.25</v>
      </c>
    </row>
    <row r="16" spans="1:10" ht="16" x14ac:dyDescent="0.2">
      <c r="A16" s="3" t="s">
        <v>15</v>
      </c>
      <c r="B16">
        <v>1.92</v>
      </c>
      <c r="C16">
        <v>0.5</v>
      </c>
      <c r="D16">
        <v>31</v>
      </c>
      <c r="E16">
        <v>0.08</v>
      </c>
      <c r="F16">
        <v>0</v>
      </c>
      <c r="G16">
        <v>0</v>
      </c>
      <c r="I16">
        <v>98</v>
      </c>
      <c r="J16">
        <v>0.39</v>
      </c>
    </row>
    <row r="17" spans="1:10" ht="16" x14ac:dyDescent="0.2">
      <c r="A17" s="3" t="s">
        <v>16</v>
      </c>
      <c r="B17">
        <v>17.899999999999999</v>
      </c>
      <c r="C17">
        <v>5</v>
      </c>
      <c r="D17" s="8"/>
      <c r="E17" s="8"/>
      <c r="F17" s="4">
        <v>0.48</v>
      </c>
      <c r="G17" s="4">
        <v>0.37</v>
      </c>
      <c r="I17">
        <v>108</v>
      </c>
      <c r="J17">
        <v>6.68</v>
      </c>
    </row>
    <row r="18" spans="1:10" ht="16" x14ac:dyDescent="0.2">
      <c r="A18" s="3" t="s">
        <v>17</v>
      </c>
      <c r="B18">
        <v>5.0999999999999996</v>
      </c>
      <c r="C18">
        <v>0.5</v>
      </c>
      <c r="D18" s="8"/>
      <c r="E18" s="8"/>
      <c r="F18" s="8"/>
      <c r="G18" s="8"/>
      <c r="I18">
        <v>118</v>
      </c>
      <c r="J18">
        <v>0.69</v>
      </c>
    </row>
    <row r="19" spans="1:10" ht="16" x14ac:dyDescent="0.2">
      <c r="A19" s="3" t="s">
        <v>18</v>
      </c>
      <c r="B19">
        <v>18.3</v>
      </c>
      <c r="C19">
        <v>20</v>
      </c>
      <c r="D19">
        <v>48</v>
      </c>
      <c r="E19">
        <v>0.48</v>
      </c>
      <c r="F19">
        <v>0.95</v>
      </c>
      <c r="G19">
        <v>0.76</v>
      </c>
      <c r="H19">
        <v>76</v>
      </c>
      <c r="I19">
        <v>83</v>
      </c>
      <c r="J19">
        <v>2.0699999999999998</v>
      </c>
    </row>
    <row r="20" spans="1:10" ht="16" x14ac:dyDescent="0.2">
      <c r="A20" s="3" t="s">
        <v>19</v>
      </c>
      <c r="B20">
        <v>0</v>
      </c>
      <c r="C20">
        <v>0.5</v>
      </c>
      <c r="D20" s="8"/>
      <c r="E20" s="8"/>
      <c r="F20" s="8"/>
      <c r="G20" s="8"/>
      <c r="I20">
        <v>89</v>
      </c>
      <c r="J20">
        <v>4.8999999999999998E-3</v>
      </c>
    </row>
    <row r="21" spans="1:10" ht="16" x14ac:dyDescent="0.2">
      <c r="A21" s="1" t="s">
        <v>20</v>
      </c>
      <c r="B21" s="5">
        <v>7</v>
      </c>
      <c r="C21" s="5">
        <v>0.5</v>
      </c>
      <c r="D21" s="5">
        <v>40</v>
      </c>
      <c r="E21" s="5">
        <v>0.6</v>
      </c>
      <c r="F21" s="5">
        <v>0.42</v>
      </c>
      <c r="G21" s="5">
        <v>0</v>
      </c>
      <c r="H21" s="5"/>
      <c r="I21" s="5">
        <v>57</v>
      </c>
      <c r="J21" s="5">
        <v>0.36</v>
      </c>
    </row>
    <row r="22" spans="1:10" ht="32" x14ac:dyDescent="0.2">
      <c r="A22" s="3" t="s">
        <v>21</v>
      </c>
      <c r="B22">
        <v>18.600000000000001</v>
      </c>
      <c r="C22">
        <v>0.5</v>
      </c>
      <c r="D22">
        <v>41</v>
      </c>
      <c r="E22">
        <v>0.67</v>
      </c>
      <c r="F22">
        <v>0.48</v>
      </c>
      <c r="G22">
        <v>0.06</v>
      </c>
      <c r="H22">
        <v>64</v>
      </c>
      <c r="I22">
        <v>80</v>
      </c>
      <c r="J22">
        <v>0.41</v>
      </c>
    </row>
    <row r="23" spans="1:10" ht="16" x14ac:dyDescent="0.2">
      <c r="A23" s="3" t="s">
        <v>22</v>
      </c>
      <c r="B23">
        <v>2.6</v>
      </c>
      <c r="C23">
        <v>0.5</v>
      </c>
      <c r="D23">
        <v>35</v>
      </c>
      <c r="E23" s="8" t="s">
        <v>38</v>
      </c>
      <c r="F23" s="8">
        <v>0</v>
      </c>
      <c r="G23" s="8">
        <v>0</v>
      </c>
      <c r="I23">
        <v>55</v>
      </c>
      <c r="J23">
        <v>0.36</v>
      </c>
    </row>
    <row r="24" spans="1:10" ht="16" x14ac:dyDescent="0.2">
      <c r="A24" s="3" t="s">
        <v>23</v>
      </c>
      <c r="B24">
        <v>1.84</v>
      </c>
      <c r="C24">
        <v>0.5</v>
      </c>
      <c r="D24">
        <v>31</v>
      </c>
      <c r="E24" s="8"/>
      <c r="F24" s="4">
        <v>0</v>
      </c>
      <c r="G24" s="4">
        <v>0</v>
      </c>
      <c r="I24">
        <v>36</v>
      </c>
      <c r="J24">
        <v>0.23</v>
      </c>
    </row>
    <row r="25" spans="1:10" ht="16" x14ac:dyDescent="0.2">
      <c r="A25" s="3" t="s">
        <v>24</v>
      </c>
      <c r="B25">
        <v>14</v>
      </c>
      <c r="C25">
        <v>0.5</v>
      </c>
      <c r="D25">
        <v>49</v>
      </c>
      <c r="E25">
        <v>0.4</v>
      </c>
      <c r="F25">
        <v>0.86</v>
      </c>
      <c r="G25">
        <v>0.84</v>
      </c>
      <c r="H25">
        <v>78</v>
      </c>
      <c r="I25">
        <v>138</v>
      </c>
      <c r="J25">
        <v>3.5</v>
      </c>
    </row>
    <row r="26" spans="1:10" ht="16" x14ac:dyDescent="0.2">
      <c r="A26" s="3" t="s">
        <v>25</v>
      </c>
      <c r="B26">
        <v>20.100000000000001</v>
      </c>
      <c r="C26">
        <v>0.5</v>
      </c>
      <c r="D26">
        <v>51</v>
      </c>
      <c r="E26">
        <v>0.52</v>
      </c>
      <c r="F26" t="s">
        <v>43</v>
      </c>
      <c r="G26">
        <v>0.78</v>
      </c>
      <c r="H26">
        <v>78</v>
      </c>
      <c r="I26">
        <v>97</v>
      </c>
      <c r="J26">
        <v>1.95</v>
      </c>
    </row>
    <row r="27" spans="1:10" ht="16" x14ac:dyDescent="0.2">
      <c r="A27" s="3" t="s">
        <v>26</v>
      </c>
      <c r="B27">
        <v>8.1</v>
      </c>
      <c r="C27">
        <v>0.5</v>
      </c>
      <c r="D27">
        <v>38</v>
      </c>
      <c r="E27" t="s">
        <v>38</v>
      </c>
      <c r="F27">
        <v>0</v>
      </c>
      <c r="G27">
        <v>0.4</v>
      </c>
      <c r="I27">
        <v>102</v>
      </c>
      <c r="J27">
        <v>0.54</v>
      </c>
    </row>
    <row r="28" spans="1:10" ht="16" x14ac:dyDescent="0.2">
      <c r="A28" s="3" t="s">
        <v>27</v>
      </c>
      <c r="B28">
        <v>2.4</v>
      </c>
      <c r="C28">
        <v>0.5</v>
      </c>
      <c r="D28">
        <v>32</v>
      </c>
      <c r="E28">
        <v>0.14000000000000001</v>
      </c>
      <c r="F28">
        <v>0.78100000000000003</v>
      </c>
      <c r="G28">
        <v>0</v>
      </c>
      <c r="I28">
        <v>89</v>
      </c>
      <c r="J28">
        <v>0.36</v>
      </c>
    </row>
    <row r="29" spans="1:10" ht="16" x14ac:dyDescent="0.2">
      <c r="A29" s="3" t="s">
        <v>28</v>
      </c>
      <c r="B29">
        <v>78.540000000000006</v>
      </c>
      <c r="C29">
        <v>200</v>
      </c>
      <c r="D29">
        <v>63</v>
      </c>
      <c r="E29">
        <v>1.0900000000000001</v>
      </c>
      <c r="F29">
        <v>0.18</v>
      </c>
      <c r="G29">
        <v>1.17</v>
      </c>
      <c r="H29">
        <v>95</v>
      </c>
      <c r="I29">
        <v>100</v>
      </c>
      <c r="J29">
        <v>0.89</v>
      </c>
    </row>
    <row r="30" spans="1:10" x14ac:dyDescent="0.2">
      <c r="A30" s="5" t="s">
        <v>29</v>
      </c>
      <c r="B30" s="5">
        <v>6.97</v>
      </c>
      <c r="C30" s="5">
        <v>0.5</v>
      </c>
      <c r="D30">
        <v>46</v>
      </c>
      <c r="E30" s="5">
        <v>0.53</v>
      </c>
      <c r="F30" s="5">
        <v>0.52</v>
      </c>
      <c r="G30" s="5">
        <v>0.53</v>
      </c>
    </row>
    <row r="31" spans="1:10" x14ac:dyDescent="0.2">
      <c r="A31" s="4" t="s">
        <v>30</v>
      </c>
      <c r="B31">
        <v>36.6</v>
      </c>
      <c r="C31">
        <v>900</v>
      </c>
      <c r="D31">
        <v>39</v>
      </c>
      <c r="E31">
        <v>0.75</v>
      </c>
      <c r="F31">
        <v>0.31</v>
      </c>
      <c r="G31">
        <v>0.19</v>
      </c>
      <c r="H31" s="5"/>
      <c r="I31" s="5">
        <v>80</v>
      </c>
      <c r="J31" s="5">
        <v>0.48</v>
      </c>
    </row>
    <row r="32" spans="1:10" x14ac:dyDescent="0.2">
      <c r="A32" s="4" t="s">
        <v>32</v>
      </c>
      <c r="B32">
        <v>2.02</v>
      </c>
      <c r="C32">
        <v>0.5</v>
      </c>
      <c r="D32">
        <v>31</v>
      </c>
      <c r="E32">
        <v>0</v>
      </c>
      <c r="F32">
        <v>0</v>
      </c>
      <c r="G32">
        <v>0</v>
      </c>
      <c r="H32">
        <v>71</v>
      </c>
      <c r="I32">
        <v>82</v>
      </c>
      <c r="J32">
        <v>0.34</v>
      </c>
    </row>
    <row r="33" spans="1:10" x14ac:dyDescent="0.2">
      <c r="A33" s="4" t="s">
        <v>33</v>
      </c>
      <c r="B33">
        <v>32.6</v>
      </c>
      <c r="C33">
        <v>915</v>
      </c>
      <c r="D33">
        <v>55</v>
      </c>
      <c r="E33">
        <v>0.6</v>
      </c>
      <c r="F33">
        <v>0.62</v>
      </c>
      <c r="G33">
        <v>0.93</v>
      </c>
      <c r="I33">
        <v>61</v>
      </c>
      <c r="J33">
        <v>0.54</v>
      </c>
    </row>
    <row r="34" spans="1:10" x14ac:dyDescent="0.2">
      <c r="A34" s="4" t="s">
        <v>34</v>
      </c>
      <c r="B34">
        <v>9.08</v>
      </c>
      <c r="C34">
        <v>915</v>
      </c>
      <c r="D34">
        <v>41</v>
      </c>
      <c r="E34">
        <v>0.82</v>
      </c>
      <c r="F34">
        <v>0</v>
      </c>
      <c r="G34">
        <v>0.3</v>
      </c>
      <c r="I34">
        <v>81</v>
      </c>
      <c r="J34">
        <v>0.89</v>
      </c>
    </row>
    <row r="35" spans="1:10" x14ac:dyDescent="0.2">
      <c r="A35" s="4" t="s">
        <v>35</v>
      </c>
      <c r="B35">
        <v>7.52</v>
      </c>
      <c r="C35">
        <v>10</v>
      </c>
      <c r="D35">
        <v>37</v>
      </c>
      <c r="E35">
        <v>0.57999999999999996</v>
      </c>
      <c r="F35">
        <v>0.55000000000000004</v>
      </c>
      <c r="G35">
        <v>0</v>
      </c>
      <c r="H35">
        <v>84</v>
      </c>
      <c r="I35">
        <v>65</v>
      </c>
      <c r="J35">
        <v>0.54</v>
      </c>
    </row>
    <row r="36" spans="1:10" x14ac:dyDescent="0.2">
      <c r="A36" s="4" t="s">
        <v>36</v>
      </c>
      <c r="B36">
        <v>2.38</v>
      </c>
      <c r="C36">
        <v>0.5</v>
      </c>
      <c r="D36">
        <v>34</v>
      </c>
      <c r="E36">
        <v>0.54</v>
      </c>
      <c r="F36">
        <v>0.11</v>
      </c>
      <c r="G36">
        <v>0</v>
      </c>
      <c r="H36">
        <v>64</v>
      </c>
      <c r="I36">
        <v>40</v>
      </c>
      <c r="J36">
        <v>0.42</v>
      </c>
    </row>
    <row r="37" spans="1:10" x14ac:dyDescent="0.2">
      <c r="I37">
        <v>66</v>
      </c>
      <c r="J37">
        <v>0.46</v>
      </c>
    </row>
    <row r="38" spans="1:10" x14ac:dyDescent="0.2">
      <c r="I38">
        <v>111</v>
      </c>
      <c r="J38">
        <v>0.55000000000000004</v>
      </c>
    </row>
    <row r="40" spans="1:10" x14ac:dyDescent="0.2">
      <c r="A40" s="5" t="s">
        <v>44</v>
      </c>
    </row>
    <row r="41" spans="1:10" x14ac:dyDescent="0.2">
      <c r="A41" s="8" t="s">
        <v>45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E 3 A F 5 A C - 0 C 3 3 - 4 1 1 3 - A 5 A 9 - 9 1 6 8 D F F 5 3 F 5 D } "   T o u r I d = " 3 7 5 e e b a 3 - f 2 0 4 - 4 6 b 5 - 8 f 6 0 - 1 6 d 4 1 4 a a 0 8 a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D 3 c S U R B V H h e 5 X 3 5 d x t H t t 7 F T h L c C W 6 i K G q 1 L C + S L H k d 7 / a M 5 0 3 m v Z z k l + S c / J J z c k 7 + j / w 5 + e G d J C 9 5 q 8 e 2 L N u y x x r J k i x Z t q x 9 4 b 6 C I E D s y P 2 q u o B C s 7 v R D T R A 8 r 1 P K n R 3 d R P o r r 5 f 3 V u 3 b l U F / t / X l y u 0 z z A 0 e Z S y x R E q F M p U K p W o X C 6 L B F Q q F Z E U 1 H 5 3 p E I n x w o 0 3 F O m Y E B k 1 V 3 X C P g d I B Q K 0 c 3 5 C C 2 m Q n Q 8 U a S n G y E a 6 i 7 T g Y E S P U u G a I n z 3 z m S o 2 8 e x s T 1 V v j t c 1 l j z x 5 F f p y L 9 7 v 4 H o 0 M D T 3 R C v 3 m c E 7 s f / Z r l 9 g C Z 6 f y t J Y J 0 b F E g f C I 6 j m X t o K U y Q c p F q 7 Q Z L 9 8 D h 3 4 i W I p Q L c X I 9 T f V a b 7 K 2 F 5 w g G R Y I U m + s s 0 x O W Z i J e q v w U E A r W D z / n + 9 E f Q z 2 F f H Q e D Q Z F Q v p F I k I Y j a z Q 7 d 1 + c 2 0 8 I / Z f / 9 t / / h 7 G / L 9 C b O E z 5 c o L J V B J C D l K A T I o c 5 q 1 C q R K g l y Z Y 0 P j 9 e S E S U C w W q y 8 b 6 A t u 0 t N U D 5 0 7 m K e F z R C 9 M l U Q Q j 7 e V 6 a j I 0 U q s z h v F z k V g t Q b q 1 C e h V X H 4 / W w I O T T j T D d W Y r Q w c E S h Y L G S Q M Q U H w X p H F 9 O 0 j T f M 1 m V l 5 U 4 O 8 T 5 x j Y P l i V B F j g 7 8 R 9 / L o c o a m B s v h O E P N X / o 1 5 P l c s B 8 S 1 a 9 s h m u i r E Q t 3 h 2 v 7 Y 2 W u L K I y s w H K X J 6 4 n 6 4 I / q 6 y 4 / 4 B k A X 3 N 8 9 l h N / W o R N L A e 9 F J q J s J U 4 H h s O 0 m U o a Z / c H 9 p W G 6 h 9 / j o V z o E o m R S R F E H 0 b 5 d r 4 v a M 5 8 X L y L D s x o 9 J V 1 7 g F f g d k U g I A c o X C Y V p J h 2 i U a 2 Y 3 W J y f o 1 u p o 9 W a 2 o 2 G M k P X R I D + H e Z z C h 8 c z 1 G Y N c m 3 r C 0 z B X n / z 4 8 X 6 B f W R C 8 f K N D N u Q h X B n k a i U v t r r C U C t I q a z q Q Z I H 3 8 1 w 5 O A F a / w W u r L q 4 z M 1 Q 5 f b N g y h b F f W s U + f 0 L Z K q v M L h E M 0 M L N G v D x 6 L 8 / s B T K i / e J O w X c L o k V c p l e L a 2 Y J M O k m w b y W w X o k E 5 P N 5 f q l h 8 Y J 1 4 K s M G f C E L A u 1 b g q C 8 C C + G T f m o t T H 2 g K 1 + 7 e P m A z 5 2 o / B b I V 2 u f o s S l u 5 I B 1 k U z M Q Y C 3 N G m O W T c 5 o q F 4 j q r K A l r v 6 t F 7 7 w L x T W u 9 j v s 7 u k a A R V 9 J B c f / 3 D W 1 o h R e Z V L A E D g 5 I 7 V k H L r A v 7 u 4 0 Y R W Z A E U o M 6 n i 4 V V a W 3 x o X L W 3 E c T z 7 P U U H 5 k R Z M r n i 7 Z k g o n k J 5 k K h Y J 4 q W Y y 4 f d x T 2 6 R y 2 W F y Q N 0 c T s O 9 4 c U Y c F X e g H a Y z 0 T F J r m 6 w c x r v F L 9 G g t L M g X Y r J A U 5 w Y L Y o 2 E I g T 4 a 8 7 w x o G 2 x w L + 8 m x I p 1 i z Y P 7 e u 9 Y j k 5 w 2 w 4 Y 7 a 1 p n u U t e Q 8 6 X j + U r 5 Y X 2 j r b h h Y z A 4 R F W 2 m A 2 4 p O + G m B T c t k k H 5 h E 3 M H + B 2 8 f 8 z 5 3 a j 3 i Y R 3 j L I u F I q U 5 v b y 0 O T J q j z s 6 f T 3 3 + x t D d W b O E q F y n B D z X R y N C / a I m b o 1 7 i F e p m R y E 7 B m J 9 9 R p N T B 4 2 j e n z / J E o v T 3 J 7 i o m j k E m n q S c e N 4 7 4 m L U N t I 4 V X u K / v b c S p j d Y 0 O 8 s h 0 X 7 z I x X p 3 O C V G g n b e U C 9 N G J b N U h g F / F 7 k M m I x w L z 4 0 W 6 N B Q r U z M G h L X 6 q U z z d c + l y j Q 5 6 x J I B w f H c / S l / f Z n O S L p o c K r H n K d G 0 2 S m l N Y 9 p h r L d E p 5 n 0 Z k D 7 W J m o b j R V T 3 e e N m Z / N K 7 a m 9 j T h B r k W m k 7 3 + f K z E M N O s L p 8 H D N 3 G i G T P i b b D Z L 3 d 3 d R k 4 9 t j N p 6 u 6 p E U Q H f s 0 s a j l u f 4 Q I p u N O c u r X z z F 5 0 L Y B Q X T A r H u w F q I j w y X a Y L M N H r W F T W 7 j b I f o / M G 8 r Z m 2 y G 0 f f P u 4 5 n z A v Y B Q d s U C 7 y S 0 K E y 8 A N 8 d y z D N s R k J 7 x 8 A T y k 0 q z I T 3 e D M g X y d p g Q 2 + N 5 h s p r h h l S 9 P V l a e 3 b L u G r v g Q l 1 x b v U d Q D B U I S i Q 6 f Z z G t M J g X d 3 N P z v W B 1 d Z V G R k a M I 2 / 4 g Y U k x V o D A g m A 5 B B 6 H E M Q G w H O g 7 c O 5 1 i I j A w H l P n r o O 3 g R W w E X A u T D 6 Y n 2 k J 2 w O + + O Z O j e H T n d 9 6 a j z C R A m y e u i e T A h 7 n M L c H j 3 F C B Z H l O g / t v J 8 X v Z M q w n Z u e e s O F X J b x l V 7 C 4 F / u L T 3 C B U K R y k y + D K 3 P 9 y R C a 8 A j W q g W S I B T 5 8 + p e n p a e N o J / K 5 H E V j 9 v 1 L C m a T R u 8 3 E v f H A o K a f 2 q g 3 k S F 4 w B 9 W j o e r E b o 6 M h O 0 8 k t 7 r L p C D c 9 N A 9 M P i u g j V b i n 9 V N x O W t o H C O m N u k 8 A D e W o g K k j Y D a C t 8 N 8 x U m M Z p C 4 I 2 I l U 0 G q J S 6 j Y V 8 9 v G V X s H e 5 J Q 3 a P n m U x l 4 a J 2 o 5 l Q / h + z q a T n K c A 8 u c x t G 7 N g m H H 1 6 g 9 0 / v w 5 4 8 g a I D d e q B 3 u s f A + Y u E 9 N 5 W n H + e j o h E O w d P 7 a E p l N g G D 8 j 6 h N U a 5 r e E n U q x F 0 J e k N N 1 6 J k B 9 X R X 6 i t t C d i Q A i c 9 P 5 w W p Y I p h + 9 b h v H H W G p d Y m 9 o 5 M b x C J 5 C C E 6 n g e Y 1 G W d O t X D W u 2 D t g Q l 2 1 K e b d Q X z 8 H L d h K l U y 6 Y R S M B M H A n p q r M A N 4 T K b E W G a G k S H L 9 G V p 4 2 J B F y / f o P O n j 1 j H N k D v 2 v 1 8 s 2 A o K G 9 A X D z T 3 j j F K A l f l o I 0 Y m B d Y r H e + j i g / i O d p M d 8 I 1 u R X i V T T t o P H g L o e H Q B s M f w 6 w 0 E 2 G w S x L q z n K E n m 3 U b h a O B b R J + 5 m Q A D Q v n u u F 8 b z o m H 6 W b B x R 4 R Z W 5 a r n 6 Y R S p I r F 2 A R d + s G 4 Y m 8 g 8 A / f 7 h 1 C 9 U + e o 3 S 6 Q r 2 R P K 2 l p b d N k c e 8 r Q P n K Z M P U C b X + 8 d y 1 b Y L 8 j 4 8 n q t q B 4 V H j x 7 R 4 c O H j S N n 5 L J Z i n V Z d 6 I 2 C / U 8 b o h q x h P W h g c G i h R 2 a N a g 7 w f 9 T a 8 y Y X R c v B + r t v W c g P 4 w t H 3 Q V o P Z C I 1 3 n 8 1 Q O E j 8 h h O p 9 K 1 O q p 6 e A K U W 9 g 6 p h M d 1 L 6 R Y P E H b b B L D r A K Z I G h u y I R e e k W m d F 7 2 5 Q A Q A A g N j m G e A N 8 + q m 8 E J 5 N J m p m Z M Y 5 c o A m h t 2 u 3 A A 9 X w 0 J A l L C U + d n z + R x t Z z L i 2 A w 4 B t B 5 q 0 r h 0 J A z m Q C Y e W b h R 5 m g v w r a W 9 e e V k j l g n S d 2 1 J w l e P v 1 j M h 0 b n 8 8 q S z S d g M r N 6 v l Q w g o b K F r H A d R z 1 D h y 1 l a l f S P + 4 R D R U Z O u f o H o d m 4 W w W h C w L Y o R O c A M a 5 x A j d v F e T A j Z q 4 f y 9 I x r b Y T L W A H C 9 + 5 R q a U Q B Y G / j 7 l w M j Q D t E P Q p j o 5 b h E 1 w A D J Y a L C H L u 9 G K W R e I l i r E 3 N Y U A o C 9 T G A N z X L 4 w X 6 P v H M X p j J i c 0 D G L 1 7 q + G 6 E B / W V Q u C q p i A R B e 9 G Q 9 R K 8 c L A i N 5 c W h o B w W n Y S q Y H T o G k o l l I v y / B X W 9 4 a W Y k L 9 s O u E 6 k q 8 Y u u E g A o t s Q S A B B C a r n C Z F r k x j 0 5 N C A Z f Q u 8 w S R B H 9 t 2 j m K t O R x F l U F y l 2 d k 5 O n r 0 i G 2 f k x m r K 8 s 0 k h g 1 j h o D 7 Y x B b v D / y s R C h 6 8 T s s W A Z S y c A v q Q E C m B t p F O O r S R 9 L 4 3 4 J s H M f F 9 Z u D 7 V f 6 B / h K t Z o L i e x V Q 1 h 8 e z 1 Y D W c N M c O w 9 W J H O F j d E h N z j n b Q K L 6 S S 7 S k 4 K a 6 J 8 7 u J 4 E 6 d 1 d n U N / k K a 4 u K 0 E w 6 k Z A A k E l u A 2 K o x N 0 V 9 I c E R a 2 J S 5 4 f K w o B Q o 3 s h k z A j b k I p Q M J W l t d 4 5 d i Z L r A 8 E j C 2 H M H d K q C B I j G N g O h R t 8 / i Y n n g B n n R C Y 8 G 7 4 H 0 M k E w Y d W g u N D o c C n r Y Z o A I p M e G Y E s + p k + o C J h K J G Q r s T S Z 0 9 m i g K x 8 l 4 b 4 n i 0 T K b 0 7 V 7 U A h R i U L 8 B 8 Z r a x l W X 6 N k w i w n k B 3 I U M / Y K z v k q 9 N p V 9 t Q k V h v t d 0 E z a S 0 U y P o 1 / y y 1 J y n C a E 5 6 M D t 6 u r m e 9 h m c q 2 K 3 3 e C V a 3 p B h B 4 h P M o w G R 7 z C b Y z G C B C R D Y 0 R 9 l h l k D o S 0 F I J K 8 r 6 t c b Q e h W C 7 e 6 x K h R 0 7 A d b p J C N y Y l e 3 L C / z 3 d k C E O t z p b 8 7 I 9 h M C c R X K T K k 3 D 2 V E X 5 Y v a C A H i k x K b i S p 0 B a f t J S 1 T i X r x k a H E I y f Y D O v 1 m Z S U P t 6 n o J V X j P A k I 6 1 j X W 6 d u 2 G i N n b T K W E + Y D v L x T y o h P X C r j X 9 b V V 4 6 g x Q F y Y q L h t C D H S 8 9 y o P z t V o O F 4 R f Q b N Q I E F 5 o D W g 1 A z F 8 V n K 9 K B A M f m w V c 7 A p u + p c w F k y P a s c 9 P F h n U m 7 8 y o R z 1 w 3 Q C G 7 f P / L w X i B L l e i E k b s 7 C P z T d 9 d 2 3 m E H E B 8 / S 5 m M 7 G 8 y m 3 u A X c H 5 C X i 5 I K i I W 3 v 4 8 J F o T 5 k B c i X X 1 m h k b N y T h k I H a Y b b e Y g G B / D 5 6 q E c D R h 9 O g B G 0 s I x 0 Q z g u U P 7 T A E O C n g 1 / Q I 6 y h s 9 L i L j d b O x m 8 3 S t 7 k 9 C y D M C V H n f j g 0 r M p d 5 W G r E h w U M p I i S P m 1 6 + J 8 p 7 F r b S i 4 O 5 W p Z y a T F f w m E 7 D G N X 6 j F x 6 J R C k x P l F 9 g b g P k C y T t o 8 l + 2 U x L G L 4 3 j 2 W E 8 G h a J / A t d / L 8 q 5 H k L s l k 5 X r P W 5 q x 8 C B 4 C d 0 E 9 U O 8 J h i z B b G Q Q G n + V k V J n o L w s E B F 3 u r s H r 3 K g 9 b l Z T p V y x w + y / E 2 l q T t 0 6 l X T H 5 Y s N n L U 0 9 B a u 8 d g A N e o Q I L a T C 4 l 7 c A M Q C y X r i v U a O N A P T T L D 1 t R U x X O N 5 w 1 W O o R j x W K X a V 4 S x T R M 2 D g M d i H W D m x t 9 Q J V K u T q o L 8 l a S f W p R U x v D u O Z / I a b 1 w B C w Q k C p w V C n B Q C b D 5 j p D K G 7 r 9 t x D G 2 E z q x S v w + g r 0 v G m c 6 i y A r y 4 7 + 6 5 8 8 K z w y E E J F K J U A t d V h l d c q D I U j N M h A V 4 n 6 + m o E 8 Y o g l 2 K c C T Y 0 n K g b + 4 R J X K K B g i B Z k t t r 2 M L E 1 Z / X C g g g R Z B q b 7 T M Z l x 3 V Q N g o B 9 i 9 D o F V U Z u I L x b J o x P H h D b 1 Y y H L 7 K B k 1 z o W y V X Z b b l I w N n N c n r z L + O m 3 y 6 V w 9 A I Z g L R o d V n h 9 A + + P 7 x 1 H 6 8 l 4 X N / p L 1 N V C S F G a i W I H E R 7 D J B s Y H B J b H E P L w W x s j A q 9 e y R T L S 8 M D 7 E S 3 H Z B b x 8 1 i 5 W l R T o 4 W B b t V Q Q C u x l u Y g c n + c B W J Z S V M P 1 g z 2 u y 1 4 k U + O f v r 7 d H Y i 3 Q n T h D m Y x 9 F L n a 6 r D K 8 w N 4 s S d H C 2 L M U i a T E f f T 2 9 u c l s I 9 q j a W W 3 x x J 0 T l g P T K H R 1 m T c Y N e p i g i E x Q f U 4 A B M M p w l 3 B 7 A b 3 E 2 Y H x f 3 l E B 0 b b W y 6 K q T T K d b g f c Y R X P Q R U f 7 w t C L i 3 j w r l B O s y l n l Y a u S i K I Q i d 9 P 5 i d x v h P o K K G C f W e 4 Z t 4 5 L w T Q S T I B e A f H R + S 8 D K H c P E U j E R o a G j L O u g f m n r A a K m + F H + c j w h O G 1 3 9 8 d G d I 0 p O N E E 1 x e 0 Q N 9 1 h L B 6 g 3 n H U 1 B u v O U l h M S 9 Y u w M G A + 4 J n D 8 4 I r 0 B f n 1 V E y l + e R q n A m l D N y u Q G b k g F Q o n E 2 c H s b X G u E w j 8 y / c 3 O k K o 2 M h p L l T 3 2 q m d Z A J Q / q h 5 4 d 6 d 6 C v R 1 1 9 f o n f e e Z N f Q m N t o G N p Y Z 7 G J i a N I 2 e g J k a f E p 7 N S i h 0 p H M B u r U Q o Z d G 1 i j u U X O 2 S 1 u 5 G Q r j B S t b Q T H 4 E g n 4 c S 5 C S 6 y x 3 M B c f m Z C I U l C 8 Z b b n s H s L + J 8 u 9 G h N l R A 9 G K b i a R I o 7 a d B G b 8 A T C i N Z k N 0 s s v v 0 B Z m 8 5 c J 9 e 6 W z I B e m R B I 6 A f 6 4 2 Z P K W L Y c 8 D + W D K t g M g A K A G I T Y C O s e X F x c o y 9 o J 0 S J r 6 a A I 5 l W A a a v I B F h N 6 u I W u i z V J c 4 T 4 W u h u I V c + p 8 M 4 6 K 9 i A 6 9 z G Z e v V d P Q d 9 X s M r z E 9 l s h m 4 + k 7 + B s B 9 4 + R 7 c f 0 A 9 3 T 0 i z w y 8 D 6 u + I J i u z c D K I W G e C Q m u d x T D r c W 4 i K v T g Y i J R a 0 / y w z M X u Q X 9 B H F P y 9 F B L n R x 6 b M U j P 0 M V a R a J R G x y e o i 0 2 9 K 0 9 j 9 M N s l L a 1 e E v d z a 4 g h 5 T s z D e j k d x g v 5 r 4 u B i a k i f a j M C / X G 6 v y R f t 7 q d C 6 D B r q I I g 1 G 6 3 n Y D M 1 i Z l N h c p t / q Q I t 1 D N N 2 b p H f e f b t q N l g B g a i I n d P h d o 4 J M 7 L b G R a y G n k x c Q p m b D L / P D y Q A 9 E s v X L I y G B A o K + z Y D Z y n 0 O b J I y O Y / k 3 E T F e z C s Q 8 F o y H h s D D Y 9 w 0 g F N h b k n E I o E o J 0 I c x U j e z H X u q y 6 Z a h X t I E 1 B 0 2 G W X k v P e k V c 6 0 3 g t X 7 U n m 6 2 S d z y h Q N b D L j F 8 V R u 9 D + f q j u w 0 I 7 6 S R y Q r v J B J y a 7 q H E g R M 0 9 f I n N H r s V X r 3 v X c s X 4 6 O 2 4 s 7 G / z N k A n Q y Q Q k 4 j v J B G D s 1 9 H h G n H Q s Y s h 7 G e E o D p D k Q m A c E + H 7 o r a H / O 7 e 4 E i E 2 A O 0 g U w S F K R C X h x X E a x S 0 0 V o L W V J Z G v k w n E M Q O m I T T Z 4 2 S 3 m H V J T S H g B D e V s Z A 7 s W V S l 3 t r c t m m f 2 1 v Q 3 l p O 5 m P 2 w X M w q p q 2 k Z E U j h u q p m L x e b s f b f P i K E W M O 1 C F S m s t x f C t L 4 d E P 1 n + k S a b o D f P D g t R y Y j U g O h U I 1 m g T V j Z q h o S X q z t x K m I I J 3 M d g T G E 6 M U S 6 3 T e v r 6 + I Y 0 M v 8 y U O 5 w g Z M Q w D j u z D V m E 5 S J 9 i V J / L r k z T d r W T U z 9 T W N l T X S H 3 b S Y f 5 u J P A H N + o W Q E I F i Y m w c o V T t A b z 4 D d 7 W N i G D X 1 s h U U E T F Q 0 A l w Y G D s E 9 z y A N p U W N 1 j x k J L N I K 5 r B E K 9 d q 0 n I Y Z C a N / Y Z 4 h D w s M 6 C N / g e n B o q i E A D g X I J h w M A A o N + T p P y E 0 r r E P x G L d f E H t O 6 P c t n r y S M 5 V f u j I M b H V A T M S G k r 1 x 3 n t z N a f V 5 J J H m O b C 7 q b P 6 R Z c K l o 9 P I 5 O W m n 3 Q S W m l H A O k c r 6 Q A T X 8 4 5 h / 6 c X E O Z r d j 2 P W E y F L s B f o A y d 8 x D 3 c 2 o C p F R m / / 5 M U Y j Y + Z Y b 5 p l Y X 5 O t C O c 0 B e r i O 9 F 5 Y J 2 I s K x d M x q s x u h 3 w 5 z m G 8 Z c 0 x g f k H M M N t I 0 Q 8 N j 4 i I E o R g w Z l z 6 P D O y H 4 d a L P C Y Q T z D 2 T H 1 u 4 n 7 G S q m m 9 s 8 V k S N i y + q T 2 p b Y s F x M d e 4 t r Y P Y k 6 S T T U g A p Y l q Z Q C s q p x 7 h A 8 O K g w X 4 2 p h + 2 Q n q r + V l L t 7 e t J 2 A B 0 L m J j k 4 d m C 8 B w E S Z m I Z Z B y a w d E K R t d u E E U / n B W Y P H j S S 6 t v C 6 G I 4 O R D 0 C r M M i V + 3 L V D W K h I i b o R g h S 0 q I 7 S 5 d M 1 + 6 W F U B N 7 C + Q K N e f 5 g j l 5 x a Q b u A A u k k C 7 + E B 5 b O r R D X v 1 K z l V X C 0 C X j t u 2 U 6 d R 5 t p P B 6 b Z w h 1 h o h Q s O P C b I 3 m x m o U d C k X v Z l c V D o + O t h H M L h 1 h D E O w A E i P I f 9 6 5 Q B g e L 9 C W T O z v A I V i x l o 0 0 F r o A 8 P w m M 2 D a 2 A 6 6 7 N R o R Z a A c s A o e 4 S m g + B T W v h U K U 6 w 5 E j r w 8 Y U 0 q s 0 z p s l Y 7 x 9 / J u y L G r 0 1 o C 6 G C 4 S 7 W T j V C N Y K b a / y E 7 r k C 0 A 6 A i 7 r R l F w K h b z 3 0 B u F / s F B Y 8 8 d g j Y d P p i Y E j M g 6 a e h O T A B D Y C I l G i 0 O S 8 k Y O W W N w + t / 8 4 0 L Z s V Y L p i Z U S 1 4 A C A O d I B k A y a D 4 Q y T y p j F g l U H s c S J T F n h r k 9 6 w X 4 S 8 h b s V K L L f Q T / D r w I P 6 m c N 9 x 4 Y x Q t Y N K g N r u F a g 2 w w c W a x f Z Y X R s g p L r a 8 a R e + D Z M Y e F F w Q C N c b A k e I 0 E Q 0 0 C K I + U p u b I q q 9 V a B N p c / W h A G Z 8 2 z y K Z w c c 6 e p T 4 0 X x c y + C u j Q B Z G w h v A w t 9 0 w l g r O E Y S A K U C z Y R Y r A G Y 5 5 u F 4 u B a i e y s R / i 5 3 p p 8 u c 7 r c Y X e 7 B E L V y 6 0 f K f D Z 1 V v + S 3 j 8 R T b 5 3 A X B m o 9 3 A 2 6 G e / s B R E h g c K I X q G h z W C m o y e F t U + 0 Z 8 w q I m B m q X C 5 S B F 4 C n 4 A h I y C S A o p J n 6 X X D L i 8 r W Z F 0 o G K w b w S I r 7 X L A l o Q 8 G a w A y 5 E B N M 7 I l 9 J 5 i 7 Q e q P W Q 4 h j 2 U m L p v D g 1 0 L R r 5 / s L Y n W k C k J 8 F C I I m y F 8 j i B B V b p 8 p c j z N z A 6 / O i X z O e 6 M a g x c B C P W z j X B 1 x C 6 g a n A F M R l o q Y X 2 n Q X g d D B 7 / Z y A t l A j Q C s B a L s i c l 0 E D I u c e q A C m U t K M g G N y G Q F X Q b V P j 6 x v 1 3 0 P r q g E X w 3 + S q R 8 b q 2 E 7 b 6 / l 4 C 2 h + T / U V h e m x s 4 / 5 l O 8 Q t E A W O x d n c I p / z H q 2 t T D 6 M G 0 J t j X Y T Q o A A t C d 0 p D a T b Z k J F y O I M X w D e O / I p t j a Q Z 8 4 R i H J b S b 9 1 W M m K D g v 4 d x A X x O m h b a D k z P D C k 4 y h k g G B V y V L Y C g N d n 1 I / m u o X R n R C M C 7 T b B 0 B C e G S q J B v j t h a i Y Q M V N y I s O L y N 9 A 1 5 7 K D V g Y k q s Z I 8 J + / V 4 u l l t t Q x M L 9 0 u o P J B O 2 d l 0 T k W 7 h T f p 9 m J t i a 6 J u Q + y A V t q 6 + 3 C y c F + g P N 6 I l 6 N B l c Q P w K f 0 D 0 y m 2 Q P 1 / 7 o e I J x O 1 J o p j J s t v k s Q J u C Y 1 d m B y / O Z K z X m z Z B T a T G 8 a e M / S J X Z p B d 6 R c n W E W 7 R g s b n 2 X a 3 s F r w 6 P Z j A x 5 R y 1 D d e / 2 T G J F U L g 9 g Z g t u n O B 7 j K / / I 0 J u T H j M F u j B s z D l p A V f a M 7 5 J H k F E s h p C o k + F W k 6 8 a q l D q s T X 3 z N g r B E M h K D e u 3 s D 3 A r d E 8 e q Q U M D M R w C i M C 4 + 6 B L R H L j j c w c L T K q K W B o U Q E h P u w E T 1 O u 7 0 w N j Y V I j 1 i + T w Y Q 1 B T E B D Z x C a K u Z r Q O M 5 M U 5 r 7 C / P 1 l O V f B l h a J H m 7 I B m F D 4 E X 8 S w s 4 U i f Y K Y R o B P e c Y D g H g l u F 6 V g L q F n B R Y x m a R n A b i G s G Z v B R g K m k f 8 v L B / L V s V Q Y f 9 S J c t / i t p p b a L c u g A 5 b e C 4 3 N 1 M U C t W 0 K + a Y w J g z T P d 8 f i o v P I V Y z M D 8 9 3 4 B X 8 t S y u Y p 9 m o y 3 G r y L d o 8 E O R G s 2 H u 7 T e U K n g I D J f I 0 a W 7 B c p v p 0 R Q q p d n a T S R S i v l U t I 8 d 7 h T u J P V h J k 4 t m u a I c 4 O Q P S E n 6 + l b 8 C 5 c x r z o 6 s 1 q X B v e j 0 C k / X S N 9 / S 5 c t X 6 I s v v h Q W j Y K Y D J T b T V e 5 g s M W j p B V b n / 5 A V n + n E z l g P x C m S t U 3 K M P S b w L P 1 L 3 y H O i J s U N m o V n 5 7 G x s 0 e A U J T / 9 d l P V O B G f S 6 d p F + f b d G l S 9 / S 1 a v X x J I 3 G x s b w p v n N E K 3 k f b B E I Z m g a g H H e h m w n w T q v a 2 C 7 T F 6 h 9 Y o y p b 2 F n T q y g F r 1 4 0 B f M 7 1 Q E i W H n 7 A K z e k e f K 6 p N P P q a 3 3 3 6 L F k 1 O D j h d x L i t y a K 4 Z w x Y b A Z W 9 1 f L 4 h 3 8 N 1 I y 3 W U p 0 8 0 k 3 9 p Q e u w e g K 1 9 o d v l 7 w 7 Q L n j 5 + W n 6 P / / 3 U 0 o 9 + p Z e f 3 G C P v j g f T p 9 + i U x t R h m 7 M G i 1 n / 6 0 + d 0 8 + Z P N D 8 / L 8 b 3 Y P o x p c k 2 k 8 7 u 5 F T S v Z l k h m p D 6 Y D Q K c 2 k T 4 E M Y s M t D c A 5 g P F K G J 5 h d h R g S S D U A W 7 D r c y w W 2 X R C S t b I T q R K I g Z p u B A g Y f 0 6 Z N n x l m J L + 9 2 V b 2 E G M l s K 0 J N A V + 2 8 w s R 1 e M X A l 9 c + 9 m X W 6 7 0 P M + 1 + P 6 J j j A D H Y z l w j Y t Z b p o Z s T I N A H 3 n c 3 m h H t 6 f m 5 W a L Y n T 5 6 K K O q h o U H q i / e w O T Q g n A N o V y H B F I S Q z z 1 9 Q g d n m h u L k + P a y k 3 / E u 7 v 8 c I m P c 2 M 0 q u H C p 6 7 A L w A U f P d N n N w 2 A E d 5 y D w p 5 9 + x h r q t y J v a 2 u L 7 t y 5 S + f O v 0 L p X F B 0 D M P 0 8 2 P x A 7 P V g P J B 5 V Q u s 4 y y n C J i Q n a E l + n A s P c K w g q B L 6 7 7 Q 6 h i 9 H k W N H f z R p i P 9 w J Q 4 3 s B 5 p N A 4 G o 4 H B G V C J 4 d 2 g o v K 5 V K 0 c r K K p u K S W G u 9 f Q w 0 f r i n P o F y W K x q C A a U n X + O M x 9 w A K g t o D a o j z 1 M U 1 6 u e p l j d / 6 u w s / 0 e D B l + j 4 w R H R d + U E m F R f P 6 i Z f R g T J e e B a A z 8 n l l g n b C Y C o o B k s B 3 3 / 6 Z 3 n j z 9 e o z L S 8 v 0 6 O n C 7 T R c 5 5 O j G H l + Z L n p U u t Y H V / i k x i y 6 n C h K p U S j S V a N 4 k 1 x G 4 4 A O h B g 4 8 z 4 X C d j k L F I R L v W C V d I g j U 9 5 e g B d C 4 U V g / j 4 8 a y N n B I D r U D b 6 A g m y 4 s G i y z l h U i K h t k Y k e 4 G r c n k e 5 Y d p h Y u E A Y 2 y 2 A I s K G y r 8 + 9 H I m E 2 m 2 K C s D C f k C J d c f r l p 5 u U S A z T 6 O i o + J 4 B 1 p q Y Z B I C p t / z Z 7 e y t J n O U T j C f 9 v T J w T 8 x f E 8 T Q z I V R E b T a q y v L R I o 2 P j x p E 9 8 F 1 q U T j g i 8 8 v 0 I c f f V A n 8 A j o / e J u l P 7 m X J c w Z V W 8 Y q v Q f 0 P K I 5 c r C M V l q k j F B x T v K t F Q X + s d 4 0 y o X 1 q W 7 v D A S R a G 2 i S W S m i A H Y Q y H e 8 F o M i d A j 7 N g I D D 5 Y v n 9 S O q W w f a J t 1 M E L e A g O g R 6 Q D K e C u d F o K D / Q s X v q L p 6 Y O C f I 8 f P 5 Z E C / f S T 3 c X a e T o 6 5 R L r 1 F 6 6 T 4 N H 3 2 N u r p 7 m W B R 4 d B o t C 4 w k N x Y o 4 H B Y e O o M d D 2 v P j l V / Q 3 / / 6 v 6 y q j r + 6 F a f b R H T r 5 / P O i f 8 0 L o Q J s s l V s 3 A E 7 C C X k k + U U p A K h U E Z 8 j M k w p 0 b 3 C K E o f p J r 2 J I Q M N z 0 f i P U S H i N z h z m m l E z q 5 y g o s b d a i g n Y P F t f Q J 9 l J 3 b + 1 B o d B 9 p J i l G 7 w J Y Z e T R U p 7 u L 7 A 1 E R k U 5 A E Q Z 7 i 9 t U 5 r D 6 / Q w N Q L 1 D 0 w R h + / E H U 1 9 m h l e U m U y f B w g m J a K B b e N a J I M E o X D h x o 4 K t X r t F b b 7 1 B g 9 z m V M A o Y I y Q f n z 9 X 2 j m 7 O + F A 8 U v P 4 G Z U I p E 2 K o 2 F P Y D X D F N O w w q d Y v A h R u t E 6 o U O 7 m v h m u Y g e H l E B y 3 w r y d S b M W k c v W Y H l Q z J f g F v C u b e W Y l O U A L a V C o g M T 4 4 U U s t l t 1 i T e Q o i 8 a E q 0 T V A j h 8 s Z K o T 6 R d g V O l t V e w X C t Z 3 Z o t T C X Y o n D r E J 1 m P 7 3 e g E x 2 I L O n L Z L K 2 t L I v 1 o U b H x 2 l p a Y X u 3 7 9 P J W 5 j v n j 6 Z e G 8 Q R l D s 8 J s h a M C g z u B 5 O o 8 x f t G K O x j x I c 9 o a C l p L Z C O 4 o L h Q 5 N 1 n d P N I P A l z 4 Q K h 8 5 y T X U T k J Z k W c v E k q 1 n 9 A P h W i D R s A z 1 L 0 o f m Y I k F v o b Q r U x L p L e 3 F h j s Y n v M 0 D k d 5 K U b y 3 z z i y x + X H E U p v 5 6 g c i F I l E K J 4 j O j N m R y t b g X p + l z t u e E d f G M m S 5 9 e W a H A 6 n V K P P c O p U o D 1 B M L C I 0 K x 8 V a J k D P N V i B A 4 4 Z e A N h Y s I R o 5 u m 8 J T C G 4 p Y y h R / p w K u a K S c 4 p F N S h f 6 j S N n 1 B P K a D 9 V S a W 2 I F S J D k 8 6 P 4 8 b M K H u t C T h s d 5 h r n U T r h w S g F X e b q K P N Q T m E F d A D Y v Z S / E e l C M h H A 6 J f i R o j t 5 + + S L 1 F 7 W 5 u U H 9 / d 6 G t t t h Z X m R E q O N G / o 6 0 O n c K O p 9 Z S 1 J s Z 4 B 6 u P L v v k 5 R a + d 6 K 9 b N g f A b K 0 5 l i k 1 n w R c 1 4 / m U / T 4 6 T N K h a Z o P N F P k w N B u r 8 q O 1 u h 3 d D d o B V F F S D M P / 3 T n + i P f / x 9 V c P h 3 a t y U / t + O R + c g N 8 R c s d J k I i T k F V B K N m e g q d v Z C B E / f H W z D 7 3 1 a o d w n 3 y Z l 1 g r 5 E J w C q D O t A G g A D A 6 S A I 1 N s r t q P j E 6 K P q f p y N F R a 9 e 9 q g G v d K 9 B H 1 a h s E e 0 N M g H v n O q j b H p d t H t K b C 6 q u Q K x T i + i x R E 6 B E H H D E y B 2 C B l u 4 9 T I Z e m 2 9 9 / S j c f Z 6 o d y p j N 6 A v D X D P j p w d r Y j U T 3 V y E J l V A O S 6 y O d h J c B U v v M y y q I x K X + X z f m q r d Z O v 5 V i + U k V 2 v q k X K m 7 S 2 N 8 P a D Q / n h X Q h l K A i Y t o c 2 z 9 Q C j s P d Q G w o k a 1 w l m o g 4 M D A r H C r Q x + t K g G b E S y e d a p M L M Y E F E W v z 1 2 T D 9 4 f U D N P n C R 7 T 6 8 I p o b 2 F a L 0 z q f 2 R 4 Z 4 2 e 3 A 7 Q j Z 8 f 8 2 / U / 6 Y y S 7 d S m 9 z m z t J o Y p j v X W R 1 B o I 9 k k J i H 9 B k F d 0 V V j L u J X F l 0 9 o / v E e d T P s J m K D f K + a e P a 1 r r 6 C B L S e 9 9 O f Z n z 1 5 J M i R Z + 0 B 7 9 n a 2 i q b Y t w + Z f N k Y 3 2 N V l d X q u b 1 K j f + V 5 a X B Z m t V v R Q g A Y C 6 Z z Q P z B E w U K K a 9 g S 9 e X u i q E s U 4 O 1 8 o F p H O 3 q o d j A h H B a r G Z C 9 P 4 x r A J f I / L 8 e p 7 + 7 m q W / v G b u 1 T I J P m a + k g H 3 M P K 0 p K w A m I x 6 V W d 6 i 9 a D i 4 E j N n 0 f I P U R 5 J D N d 2 E Y 6 k E M O B Q l + 1 m / r V s 8 q F i V j e 0 3 6 D H w L k B F p 0 + c H D a O K p H K t X 8 5 J c 6 + r g t B h d 4 l L V H Y n S M h o d H 2 B R j E z Q Y o s G h Y R o Z S Q g C 4 5 q R x C h f M y o E E w J q B z f v J s S / l y w P U J m 4 v R g 7 L j y f Z o A Q v c M H K b 0 + K 7 y V O j 6 7 l a G / / + e v K L u 5 T C P j U / R f / 9 P H N N 6 / s 8 L q j v c I z Y h 7 Q s W A K a b t V s a H e P s B X T 7 l l h P + i 1 2 Z j w w 3 5 d Q I L Z t 8 P t z D r g C j R s 0 B o 4 0 Q i d q b Y + j f g R d J A V o D K Z 3 e E q 5 1 u M O R V l a W R N + M c u D I R n L t 7 w Y G B 4 w 9 b 4 A z x Q 5 u V m X E 6 6 x N 0 I + l e 4 x d A 2 r 6 s r d O d N P m 7 C 1 K b d e T I J n K 0 l t v n K P / / O E 0 f X K 6 m y s E 6 9 / M Z r b F c 4 O c q A j g N d w u t N 6 U b w z F I L l r f B i 7 I B M 2 / K H J d j O p 5 S e p 3 s g + A 6 Z e 9 g q 4 1 e 0 A o U 1 u b A j T C + U B 0 w w C E + f 2 F f q p Z H R 1 N y U S Y 2 x e S S 0 k h U o K n i J g d t t b T K F C 0 K F j F 7 + 1 O D d r H F k D j g a 8 x m D F e q A k l t K B u 3 y 0 r 0 z x k c M U p f p g 0 o 9 e C N P 1 K 9 9 Z t u X 0 l U q G R k a q 5 u f N 2 Y q Y s x 1 R 5 W 0 H 5 B Q b f k j x T 8 m t O D b y c d w i W m 5 D + X A P u 4 I h m / E 6 T o g x I Z w A k w z m D A S m u 4 E b W w e I p 1 K z a 0 4 1 6 t g d P z A l I h W c Z m k q Q r 4 I 5 u X O l 3 p g o F R d q O B Q / x a d P S j 3 I Y T f / p y k v / 2 7 C / T a W + 8 K 8 g J w m 6 9 y G x A a G k 4 P b H E t n j H L / I I X 0 U s Z t Q p B G y G s 2 l Y k b O Q + 7 k + X 7 W b + + a K h r O A H 2 9 u J j b U 1 E d y p 1 5 6 N o M J 3 3 A C L h z W D Z u e F g K A 2 A r o A n F z s K W 4 X o c M X E 2 Z i 3 g o r C D N 2 M y n a c V / f r d D / / P w + P X z 4 k J 5 / 7 R N 6 b q p X u M b h P M F z j H A b E B o a w B b h R x v r q 5 Q v c c U R q r R 1 1 X o d 4 n n x n 7 f G b m 1 f b O W + / G g N / 2 b b U A P D w y J S W g 2 / Q M I L t 5 u K C + E 9 e p x a I z i t s m E H v F j 8 T j N Q J i O + A w D 5 I d j b 6 b Q w Q x f n Z 4 X G Q J s N k e 1 W q E 3 + b y / s C G 4 9 e f I E P V g J 0 e N 7 t 6 l r Y J L O n T t P 7 5 7 q F t E i 8 I B C U 1 s B 4 8 Y G h 0 b o 8 p N o d U W O z o A J I 2 g k 9 2 t C i 6 0 6 J z 9 z B f 4 0 y b i X 5 I v x q l j u B O e z n Q U c E n h + B Z g p S B g G g Z p 1 K 5 W i 2 a e P 2 U R K V Z 9 N d z i 4 Q T O z x O J 3 1 E y x X o G / k t p W l j S W j I F g d 7 M Q w w w d n 5 w S G g M d 1 q v G M p 1 m 4 P c D l S L 1 5 R / I Y / F Z j 6 X V T b o + 3 0 1 f X b x A X f 1 j 9 P a p P p q I u F u 3 d n V 1 2 d j r J P g p 8 C D V 9 8 g J / 6 r H x i U i G T s t o O U 2 l G u 0 e K N + A t N Y K W S w m r I G 1 P K 9 f X 0 0 N T 3 D J l J f t Q E N l z l G 3 e a y 0 k u F 6 + y A 8 4 N D 3 q f 5 x W 9 B Q 0 G 7 P H 5 4 X / Q z 4 X f W V l d E / x c I A 0 8 h z k H 7 K I 0 E 7 Q q n B F b b M A / l s M L 0 o c P 0 9 P E j o a n w v f g u v m v x + 5 V A m L Y i c m S x / n b x 2 y K q v O s g V U I x G j / 5 H v 3 h 1 V E a 6 y 2 L a H L c R 7 F B x A i i 0 Q G Y e x 0 D O C L + q Q O R U d s X 5 1 Q + j n X p b u L f 1 7 f u 4 V u a x n b w m B i t q t z A e t J h P t 5 N 2 A 0 m X N j M 0 k g 3 O m r d B c h u b q y L g X G D b D 7 C 1 E G / C j Q M z M h m A I K 4 a Q s p i H I G s V n y s e h z Y m y i 6 h R w g 4 X Z Z z Q x d d A 4 k l j e C t K v T 1 Z p q j 9 P g / G I I A u A 3 3 K 6 N 5 x X l Y 8 V E C 8 H k x D X d C J + T w H 3 B T N X j o O S X R T V w F g k E c t n x P O V i 3 T 0 U A / 1 d L s v Q z P + z b a h r D D R 3 1 U X b + Y E C M Y A m 1 R T h 2 b Y r B p A h j A X Y V L B o 9 U M 7 N p v d s A 9 Q D P B 9 Q 6 T L p / 3 5 n L v t Z g O D P O Y v 3 W y n w 4 f H B c m I 3 4 D q V G 5 r N m Y c 1 t b m 0 K o f 5 j r p p v z U R F w 2 z F A O I 2 E e x C a C V t N I y F f J O M f 2 7 x C r p t N X O V Y 5 H p K + w 9 2 q 2 x g B X L 0 E b k F 4 t E g b H A z Y 7 Y e A M e N X N h 2 w N + 2 A i w O 7 d a p s b a y I r x + V r A i t h q I a A c 1 a h c a I J X a F G O i E H j b 2 9 s v y 4 Q r / R f G t u k b b f W Q d k O j S e 1 I J x B v + U O c F V u x b 5 Z v b 0 k 0 g V t K + N h n s J s 6 6 / B w U d T 2 b q F f i 5 U x 1 o 0 O S p h d E C y v a N Z l r g C T b C O 5 b h w 5 w 2 m m W 6 s 1 c D F / h R O U q Y l 7 Q A f 2 4 P C I C L x F O W x s r I k J L l E B n R l 8 K q 7 r F B R p F J H 4 o L o v k n G N S i 0 q q N Z N v n / L 0 D 1 / a J c N G R 2 f a E O p 9 g Z e E l z o c F 1 v c X s L 7 S w 4 F d Z X V 8 Q 5 z P G t w o b g V W w V g w P u n C F d D v N W b G / X o u k V n N q F m F h G 1 6 7 o o 1 I V C s o B k e 7 j v d x G C f d R f M D 9 / B O t Q R K E P 8 R W 3 8 c 5 7 K u t y h N b s 3 x 7 T P a t T J e A i n N j q r R q z v g J u 0 X B / v L I 2 z 1 u u p i 8 E s 8 N D y E c H R i c C G G b O X K M h k a w 6 k O A e n r i 1 f 4 t 8 x A L + a K 9 Q S c y P H M Z b s / B S 4 h 9 z O + H f I w K H j S c D V Z A M K 5 b 4 P s i p r V 8 4 Q D Q z V 6 0 K w e 7 S 3 T 5 S Y y + f + J t L r 9 m I c p O / J f / O E P u Y W t K / C G 3 u E 6 k 5 s G l D y F q P q m f 3 0 k Y 8 / H e Q S p n X Y + 8 d t h b g S I a 3 A 0 6 2 a Y C o d C O w t 9 C q 2 C s 1 j C T F / u I k k D + 2 P i k c b U 1 1 H w Z Z l i 1 z + D G N 8 N q O g D 1 L J 3 q 0 J U 8 w Y c 8 k B u R a R x L E p m T N G 1 x j 8 2 l l t t Q d m h C F j q K X 7 R V y X V s + T Q M Q 0 d v E 6 N w G w E v X w 7 d l v 1 Q E G y Y W Z j R N p n c c G z D Q b h l J 7 A 3 Y I o z / N 7 K 0 q J w X G A 6 N b S X d K C d Z A c s E N 4 J 4 B 7 5 Y w d p Z F 7 t v D g W e b X z 0 U h r r a C W 2 1 B 7 n T h 2 Q H 8 u y t A M d O p i u I W f 8 N I 3 5 B Y g B V z m 2 O L 7 I d j Q T p M H p s S Y K Z h 6 T o D G 8 h K b C I H r Y 5 M V v 5 c Y G 6 9 2 E S j N o 6 B M T i t g d Z P D Q 6 0 P M 3 d C j T g 1 w m C r 9 t H u l V v j H O b 0 Q 1 t Y H W u y 3 U x q 2 e R D e f Z p 8 8 r t F 2 A s l E k W q n A z L Z h 8 G V x r e 1 i T t 5 O A V m z U d w R v H t p 3 j Q B N Z C a O A s p B m Y J w l 1 t 1 i k u n j C T v V t 6 e c H 6 B q S H u S 7 w j Y 1 u X 1 H l j y x / V c 2 b 5 9 p p a f j q U c z s n p W 8 X 5 j c R V W 0 c W C B r E 0 C q o M Z G 7 e V n d z W Z P + T A B K X d Y E o 6 j Q E D Y F q q N q L u V I F b X s 2 9 g f u A M 2 Z p K + R 6 7 v S m o Y i h S K L + G X k q 1 V 2 j j v m 6 V t F y G w o a f j M n T Y / 9 B q c R u x h + s b F u 3 6 f T T B v E K + R L b h 6 Y i 6 I R 4 G U 0 / 4 5 y K s C U x D y F M O 3 s o J u z m A d D f R f i C s 3 O j b F e 7 4 M 6 v U A Q A 6 T A F v d h b O U 9 y X P V Y + 2 c P J Z m n 1 m + v a a W 2 1 A o e + W 5 2 W + k y j Q w 1 x D g K g r b A u i 0 b D d a L U 8 I t R v g d + B K V 4 B m c g M E 7 6 r y Q V Q E 5 s F o d M 8 X 7 7 c n j k 8 n R z U Z B O K P + v x q q m 9 P 4 Z + V j H t J T A e L X A 8 J c q U X I v Z b F Y R O w a 4 / S o e d t w x t g r L W s W s H N 9 f Y A S + 5 U 8 B s t Q g X w j I 9 i L I 3 A y T D X B h 6 m w u T x O B d J 5 P r r i u Y A / 3 t c k q g r G r k w b 7 Y G s c 7 y G M c 8 0 d 1 X 5 h r F j L u J T k Y P e 4 Q K K d d k 2 i v E Q 0 j U 1 H 0 T o B J Y 5 6 i C 6 M U I H R B b a g E B C 3 L j e 8 c t x 3 Q g a p Q 8 n m V 8 X Y C Z q 4 a g g / 3 t x A 4 A y g H x D n 2 x O v N O B B t w G V 0 B q L M H 6 + 3 Q b M L Y m B j k M U g k z n x x 4 6 8 q o e P y q z R W 6 Y D y w T L e C u J c i t y u 0 / x n b G C u h P g u R I v h P H r c p i 2 8 w H K F e s f G o L W x Y 3 v G J t Z + m q D E E z 0 F 0 H w 0 K Z Z m J + l 1 G Z S 7 O O c U z C r t w p I 9 k e p B a 4 R H b G 8 t C D 2 n Q A N r L Q w 2 k p q H 9 O S N f p 9 P J d q Q y F s C s 4 M / C a e D 5 o u r W m z 2 z b 9 f n 4 A b 0 Y n i S B I d V u v m a z y F K l e e H 5 C y H I r q W W T D 0 l + 2 U 4 t t d c 0 k h U w e t c N 1 L O M h h Y o H q v s m B f c D v g 7 9 B d B 8 B D S M z E 5 R X 3 9 A 2 I f Q m s V R S F e s G f I / i j l Q E B 0 x O j Y h B A Y d M J i c C A 6 Z t H 3 J A T L A P q N Q G y Q A S F Q T v 1 I O u D F w 3 O p j l x o b E R l 4 D f x f N B 0 G P K O 3 8 X P q R X p f Y c g h E z 6 v k w 1 4 v C H c W x o J C S u P P R r W o 2 S Q G p d x z H w D v Y D e a z w Y D X s u v a E N v G y G B r g Z R 4 K B d T s M C F X l 5 e F x k E U x O L 8 n M g T w u E B e C / o h E W Y F O 4 d f U / m d w W 3 t t v v T W 9 t C W 2 k H B 5 w h z t h a G R M T O / c H j A R o J 9 A C v z D M x j k U F u 5 X y N N L R l 5 b L + L u e l B N B / g C 6 G g 9 f G S V N p v Q O 3 p Z h Q p t E k m 7 W 3 y l a S D 6 9 0 O m F g F J u T I 6 K j Q O I i C G J 8 8 I P K c J r S 0 w s b G h r H n D K v l c P B b 8 7 O 1 V d q h l e K 9 v X V O C w x h M c f z Y d 0 o 5 U H F G r 7 t g C S F e c v J I J Y i D H / U H Y t U 1 U x 6 4 m t 9 Q M t t K C Q v n r 6 9 T D i Q y t w 2 M g O T 7 H t B M 2 O c 1 L B z K 7 j p / 1 r f r t W T b i Z 9 w d w S I A 7 a P T q g X S e 1 I f J 2 U w O A 8 H C h K 2 A R N q z i A d g N 5 m w N 8 r u r B G F C 1 G s h p 3 3 9 u H Z e j p p o P c F Y 4 1 t r L Y V L q / x l 1 i T a y w S y w t c P Y o 5 C I A f N u f f c I T b Q K 5 w 6 Z J 3 G M S n 0 R j F h i r F v o X l 2 o i K I o 0 + y a S Y X 4 P Q u 4 U J H 0 K y O t s 0 d I f i k a x + d H C C X f q y d h 3 m n 8 s W + P A 8 y j o + h n G o y 3 W z y x e S j U q b a j t p v B L K C W q L S C h g Y 6 G V U L 1 Z y 9 4 q c Q 9 g T l r F s B C w z o 0 Y l N 9 J o c F h Y h S j Z z W C 7 t G j v O U T Q L K Z g A z 5 v 4 0 Q s K F F F E v 7 g Y 2 3 f M o F A i l z a F n m G + X f k i L u h O I 3 g D 6 E Y e j v q X w O W 0 z X S X G K t p Y C J W b x A u Z W 9 I G I j z E B q 0 1 2 b S I F l p y n Y d W g 7 D U w E o J H B + S Z / t i F 2 E A U P W N U 8 9 e f 4 Y 0 c e N B O e T f 0 t E n + 4 M o 3 d o P U h 8 E a S N i g O a l s 7 7 A f S r a 6 u 0 l Y a s 6 4 W 6 D d H p C M A t Z l b t 3 I r c B q Q O J K Q N S m 8 b Y j i d p o b A o L T q A 3 n t Y 0 H z S W E 0 A H f u u j b a w Y 1 A t T I o B P D n I f 1 n u R + f e I P Q a z q M e g P k f Q h M Q / 8 + R c O Y o I T 5 q d G K r c E 2 4 t 4 l p 2 g L h a e L L c l / n R 9 g 2 7 c + J H + 9 m / / t 3 G 2 v c C 8 6 4 0 A b x t M N b i v I T y q g x j z t S v g f c C k k x N Z W s M u b s / J V E x u O N 9 f I 8 d O c w C J p T b B 8 6 q t S P i n C C O 0 j 5 G v 9 p U G M 7 Y I B 6 t d W 6 a B / m 5 N k l v 7 5 1 t 1 G y k v M H H q i b T f A U 3 R x 4 L 7 8 Z k h O n P m N P 3 + r z 6 h z z / 7 w j j b P n h d a A D l r b Q a 5 m v X g a g N N d c 4 t N r C / J w g k Y h F L J e q H b N m O A X W q i n D O g c Q A R w y i G F O G o n 4 Q x L H I I t 5 K 8 w 9 l c e J D + j 0 6 R n j d 1 q H b y Y f k j L 7 / r W Q a i 0 j 6 x s 1 z K O n t 4 8 + / u 1 H 9 O T J E 7 p / 7 7 7 M b A P a M W Q e g F a b m D w g 2 n X o k I V z x W 6 8 k 5 P z A 4 v G 2 Q E a 0 W 9 I n h j k E e R C k m S o 5 t c l u 3 w k g 0 x V Y n H 7 K Q T B 5 R / y I b G o W O Q 2 m d C 8 s D P 7 z N g P h P v h W X 3 7 A t 4 / z H w 6 f e g Q H T 1 2 l C 5 f v i z a W n b A y 2 o G + q L Y 7 Y Z d e 4 1 F z 9 j b C b 0 v D s + I N a e S G + s i G r 2 Z f j c n i D I 0 i K C 2 k h g q S Y J I c q l U u 0 6 Y d 0 w c b G v O C J U w / g k V R 0 2 G W 0 3 C t + F X 6 g 3 N M l F 4 3 4 J I + 4 F A V u A y r 8 P F + z H h E s b z v P 7 6 6 9 T f 3 0 8 X v / y K k p u b x h U 1 q P 4 k t G + Q 8 A I B O w + a Q j t q e b u g d 6 s I C U B / X + i 0 1 d t a u j m I 6 7 q 6 u k R n t J p 1 9 9 V p f + 5 f l B c n f V t z J h j H d f k q G e c N L a R I J f J V n n F 8 9 s w R S 1 l u N v n W h l I Q X + y S P P u B Z B t a 1 A F W Q l e 4 Y P R V w X R 6 / 4 P 3 K M r b + b l 5 u n b t O n 3 9 1 T f 0 8 + 1 f K L W Z E r X 3 D z 9 c E 9 E I K y u r 9 O D B Q 9 E O w w u 3 A l 4 0 F q r 2 C 5 j R F l j Y Q F C s 3 F c w T 0 a j 3 x M W Q W A Z F W F F 6 L S F e Z j K 1 b 8 v T K t 8 5 e l O j T T Y x O q Q 9 Z D E w A 1 L g q g E E u j 7 + j E n R R q 7 f W w 5 K T L x A Z e 1 m 4 5 v 9 w h c v v / M V M y t I Z m b o g L X x i W 2 w e W N 1 x 4 Y U F s F 8 / F e A 9 p P H x 6 X D X d z z 7 / d K h 4 K q N U x M y w 6 d w c G 6 h e j / v O f v 6 f X X n u 1 q X 4 q r 5 h N h m h q Y K e K Q p A r V h Z U F R s 8 e 2 q G W G j J 6 w u 9 d G q 8 y K Z v p G 6 S / 4 / 5 u V e 2 g n R j T p K p v 6 t M r x / a q Z W a j Z Q Q M g G Z U e 2 l q h y B E D U z D s e K H I o o 4 l i t s l F d Y c N Y Z Y P 3 E W y s V t w I V E r 0 2 9 + d N X 7 V H / j a h k L q i S T l H r + k / a C B G k F v m 5 8 a r 3 c l N 5 r x C G T B x C V m M g F v v v k G f f P 1 t 3 W m l N 9 4 s C L b R 1 Z k A h C W p N 4 R Z H h 1 u 4 s e r o U F E b 5 6 1 E + b 2 a A Y 1 W x e M Q M m r y I T g O u + 8 D m i v E Y m Y 1 t N B o H q 8 q z O g V h G 4 v 1 q G 8 p I / E F j Y 3 g v Q l p 9 S 7 6 2 o Z C i Q Y z g 5 R 0 D j U i 1 H 0 g H A Q O x z I L 5 s 4 t h H 0 5 z / L 3 / w b v 0 7 N l s 3 U A 8 P 3 E 0 Y R 8 T a I X R 3 h I d G f b 2 N w o w D 8 3 4 + I S 1 B n d 6 4 z V i 6 C T R C F K X b y T O l 2 S R + W Y H R J V I x r F K Z 8 4 c 3 S G / r S b f 2 1 A A Q t j F D x h k w V b f 3 4 9 Q b S a Y e e N Y U p Q f Q 7 n V n d B I A 8 3 M H K L v / 3 z Z O G o f z P c B 7 f r r c q 1 C w P O g d r 0 5 7 2 5 s m B u Y X z U O M e 2 a n Z F f T y B O g g S m P O w r r V W n v S R J R J 5 B n j q t J M 7 V j h t P f t A c f O 2 H U m m g G 7 U y b t h 5 V T u F / U I y t b Y R h i b E E L v I + 2 l T Q 9 0 M N O g b o b d v 5 z p N G x v r t L a 2 R s l k s h o F 0 Q z + z C Y b t O v F B 9 1 C 0 6 p 0 i Z / l y X q I f m Q C 4 U 1 d Z x M O + Y u p k A i u b Q Y / a m Y g c H s h Q h + d q I V G 4 V u t z W S d F N p + N d 8 4 r t s 3 k i I L 5 4 u 2 l Z 4 v z s n r Q S S 0 o d T 1 5 8 8 f r 5 N Z v 5 L v b S i k Y A C L Q q u X I k m l E r B f C K R w b E Q K d N Y Q h m N s S m U 5 C 0 / 4 3 e P W 4 9 b O n z 9 H n 3 7 6 m X j 5 w N b W F r e / w j Q 4 O M j t n F 6 6 d O n b p k l V K A a E d i 1 X r L X p E h M I b S I 4 G R S a X W V w i b 8 j q 4 U d v T B R Y F l w I G e V I N h V w m 8 k o W m w L w l Q 3 V c E 4 u N q r J 4 i j 9 J O x j V S G 0 k H R f X v K q y p O Y 0 k 4 O L H v f q b f G 9 D q R S D 5 Y C S c o m 9 T L L 7 q 2 E 6 y q T q Y s 0 k F 5 I u i X m 6 F T C G y g 5 u 1 n y C 8 + K T T 3 5 L c 3 N z 9 M s v d + j G j Z v U 1 9 c n O s l x 7 v 3 3 3 x P 5 i n B u g a H n u S b J 0 S z u L N o H 9 p q h n g a d q / V k U s e m f E 6 S R M Y 5 4 z o 9 C F a Y e U g G g R S p q t d z 6 u 6 K 7 J B X 3 9 K V h 3 P e 3 p I H z K 8 P 8 o P I g h N b f I h 9 W S h m W O X t J Z j d 5 D C R F I 4 w 4 Z Q m U 9 j c T F a n I X Y L l I F V 5 Q L B m J 2 d p e n p a S P H G l j W F J o C n r f d A l a G P 3 1 A u t E v P 4 n W 3 U t f V 4 V y X E x 5 1 m R S D i D 4 i i Q Q E g i 9 M t + M 8 5 q m 0 r W N 2 q + S B + 5 x Q y N J d 7 l c j L p U r r n K Q a 4 / / v F 1 4 2 7 8 R 1 t M P p X E I D c U k g F d U K y E Z q + b g p d M w x J 0 g j 1 k L a Y T D I B b 2 g u Z 4 D i w K w N o K 3 x X I 9 P v 3 k p 4 V 8 k E g N A o C 7 T d t k x r c a W y A d F B b i Y T S 7 o g R z D A Z K j m I 0 + 7 T u z X J 1 z b E z F I x P v i b 3 m f 2 V P N E w Q 0 U t D n U C N z a m v J j w 5 g h T 8 U B h 4 C h S b J p Y R m r x P I D M z H B / N O j w 5 Q c y d Y A S T A S 3 e L g D D A 7 T E x M U G X v r H u u 4 I L 3 0 z o 3 c Z P f E / M g T q g P J Z T 0 E 6 Q C 0 U M a B Q p H 4 V i P W H k d Z I M V X K I 6 9 l 0 C 5 f o z G S O t r J 8 n U E Y e R 2 b e J A 7 c a y 0 l j T 7 / v D H t 4 w 7 a Q / a 1 o Z S S f w A F 4 x I L r D X S Y a x P g h H u j 4 r S f W b I 7 m 6 O f o g 1 P p 4 I L x I t 2 i 0 t A z O o + / q y p W r R k 4 N J 8 f a v 3 i B V 8 D h o U O R B L J Q R x h D 8 w j C 1 O X X H w c 4 o Y K O B O W 5 n k i R r j 0 L i 7 + T f 2 v 8 D a d I Q B G p l o e / V 3 L Z t n T 1 0 b w 7 S W 8 B T 5 d 6 u M b g n 9 O m L u Y y q g I F p s N 8 v F c x 0 F W m 1 w 7 l B Y H M j o k T i Q L N D E s y Z b Y z 1 G M x b 4 M Z M O f s o r 9 B J j U N M i L c 4 b T Q I 7 s R q W D W B n s H I A Q 2 i h w 1 k l j t 9 8 e K t J G R c o D 8 d w 5 v i y 2 0 G A j y 1 f 2 I I I h O G K W F q u 0 o o / 1 U V u 0 n 3 v 6 7 P 7 x m u c K 9 n 2 A J 3 8 E x 3 x O 0 l K o 9 B B q 8 + P 1 i C i a N t o r V L L K F c q 3 y 0 O d A B 1 Q 5 Y M A f Y v 0 A C A + e 2 y 6 y I i x m N Z W A G f P l h Y v G k Y S T 6 b m 7 A C n k 8 y E N d S P q H u S x I p P M V 2 S C S R e Y R S C x J N O N 2 V C N T M a 1 4 h x M P E E q I 8 / Y V 4 T D N h H L c B m i A q q X T b 8 T a 6 i F j r y J x w s x o a U C E K 4 q Y d R W F q A O 8 / F e x U c n s q L C M G u I g 4 M l Y Y b V n l B 6 6 t C u c t J E W G h A n x s d Q F m Y K 5 n 5 u T l a W 9 8 Q 5 x B t A W 1 1 4 V 6 3 I T S 7 D w Q V j / e W a G a o Q F 1 M j P V M g P q 7 S t w O J c q z d b q Z I 1 r j u m Q 0 X h I k u z U f p s P D B f q J t 9 t 5 f q b B P E 0 N F O j m z V t 0 6 t Q p N h + 5 n b g Q k k T S C C P 3 l W b C v q G Z h F Z S W 9 Z O v z 9 P E d N 6 w O 1 A 4 I c O E e r p U o y K G E s g C G U M Q s Q v C z m R L l Q z 9 g O p E I m u R v S a n Q I g G g i n g M W k u 7 H C h c P w c m g s L I J m B h Y Z w L z o O h T R 4 K R A R M V f F k Y p Z E S L 7 x Z k / J 5 8 b 7 g / c 4 I M o L M X G k d q m N r + h b t y U Q a p Z S r 0 w n i O n v x 6 j S h x l t a Z f D q Z q k Q y t t D a K I c q u Y T J J 8 l 0 s G u J X v 3 9 f x T 3 1 G 4 E f n i 8 2 D G p f T g X 5 s J i K W M h C A T k q o e N f h w F v N e h 3 O d 2 X j Y M u M M Y I b z w R s M 1 l p Y W a c w 0 L 4 Q C J l t R 8 0 M A K B u U 4 V Y u Q N d m o 2 2 a H M U d z h w o C E 2 D q I z e a E l U J s l t o 6 8 J / 5 g M / M F t y 7 x Y I + r C v R i 9 d w R t o w r d W Q r R 7 I b W L 8 U k i Y Y k c X L b m 1 Q O x p l M f M 4 g k C C T u M 4 g j 0 E q u c + W Q W K b b s 0 F B K H G 4 3 l 6 6 3 c f G n f Z f n S U U E 8 X I p Q X U 5 o y o d j 0 q W q q O s O o H v u B U A B q 5 i c b Y b q 7 v N O U Q x v r 3 a M y s g L j j H R n g h k Q D p i F m D A y 3 g t N J U O 2 z H + 3 M M c a 6 0 B N Y + 2 m y x z j o 9 C l c O k h 3 x 8 E X x C I 3 5 s g S H 2 S e W V K x I u U 4 b 9 J w e V t 5 G F 7 e j J H 2 U K F b r N 5 B + L U y M P X g D S 8 L 0 m 1 k 0 j Y V l g j J X r y F A v k m N R l C g e K d O q d T 4 w 7 b T 8 6 S i j g w T O u O Y S W A p k 4 s f B I U g H W x B I v Y h 8 A p A F 5 7 I R b a T I 8 T + 2 Z 6 y G E g 4 U G U I P 9 g H R 6 S w w G N O 8 D W I D 7 J 6 6 s d g P D P W U x k j d f R M x j g e 6 v o J 2 j k 0 d P U k v p x 9 W t Y f Z J T Y R 8 5 M n z g k A V k A b n s J V E E m T T C N U d L t C x Y S Z 3 j j U k F W k 7 s 0 0 v f f h H 4 0 4 7 A 1 8 W C / C S 4 t 3 8 4 k V h c Y G o L R e U s P 2 4 8 O R O P e y E b 6 9 B u c 7 N I U o K i m h 4 H k z j Z Q a m O c a a S y C S T i a x 6 o V G o K R p R Y 3 J f v d 9 X X 4 C b a G 1 N M g k y X B v m c k k h F 4 S Q b z f u q T 6 m r S E a / l v h O Z R x 9 W t I h O I Y 0 M m I 2 + M T b v j I z l h V g c r B b F y Z D g W q 5 O 9 T i T Y X V w 0 n U s T i Q L / s F F 7 a Q U k C l O Y C n y Z B f Y L q T D E 4 3 u H C H S 1 V p L V R J J j 4 x P G X j 2 U E w M D E V F e B 7 Q V M f y G m 1 K O h v C e K i K 0 S G o U e V w j C / I U C e S 5 K o F w H Q j E 5 9 + a y Q r H Q 5 V I 4 l q 5 j + / F N Z J M I J C S F e O 8 S n w T Q T b r J n r z r J n k M b 5 / Z X W d T r 3 9 O 7 7 b e v l r d z L 8 U 5 3 F 8 U P 8 s 9 V C V J p K J m g o H O 9 X Y I i H e T I T H S w n o k G O o F k s o q Y 0 l b 4 u r w K E T w c q l a z D Q g J + w K o + C w U r N N a L 9 y T J k W O N p N 6 T T L y v y C C u U f l G E u / W u I b 3 z x / M 0 n t H t + m b B x G 6 C U c V z h t / J 0 i i / k Y c K 2 0 k U / U a Q T C Z X h r P U o G J F G J i Q U M h v f G H / y B v v q M g + v 9 i f g Q M f x 9 l i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b f 0 7 c 9 5 - 5 1 e b - 4 8 9 0 - 8 3 5 5 - 3 7 2 8 c 7 8 8 d 4 7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 4 5 . 5 2 7 4 8 2 5 3 3 7 3 9 1 < / L a t i t u d e > < L o n g i t u d e > - 1 0 1 . 0 4 1 1 9 9 2 7 3 4 3 2 3 1 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D 3 c S U R B V H h e 5 X 3 5 d x t H t t 7 F T h L c C W 6 i K G q 1 L C + S L H k d 7 / a M 5 0 3 m v Z z k l + S c / J J z c k 7 + j / w 5 + e G d J C 9 5 q 8 e 2 L N u y x x r J k i x Z t q x 9 4 b 6 C I E D s y P 2 q u o B C s 7 v R D T R A 8 r 1 P K n R 3 d R P o r r 5 f 3 V u 3 b l U F / t / X l y u 0 z z A 0 e Z S y x R E q F M p U K p W o X C 6 L B F Q q F Z E U 1 H 5 3 p E I n x w o 0 3 F O m Y E B k 1 V 3 X C P g d I B Q K 0 c 3 5 C C 2 m Q n Q 8 U a S n G y E a 6 i 7 T g Y E S P U u G a I n z 3 z m S o 2 8 e x s T 1 V v j t c 1 l j z x 5 F f p y L 9 7 v 4 H o 0 M D T 3 R C v 3 m c E 7 s f / Z r l 9 g C Z 6 f y t J Y J 0 b F E g f C I 6 j m X t o K U y Q c p F q 7 Q Z L 9 8 D h 3 4 i W I p Q L c X I 9 T f V a b 7 K 2 F 5 w g G R Y I U m + s s 0 x O W Z i J e q v w U E A r W D z / n + 9 E f Q z 2 F f H Q e D Q Z F Q v p F I k I Y j a z Q 7 d 1 + c 2 0 8 I / Z f / 9 t / / h 7 G / L 9 C b O E z 5 c o L J V B J C D l K A T I o c 5 q 1 C q R K g l y Z Y 0 P j 9 e S E S U C w W q y 8 b 6 A t u 0 t N U D 5 0 7 m K e F z R C 9 M l U Q Q j 7 e V 6 a j I 0 U q s z h v F z k V g t Q b q 1 C e h V X H 4 / W w I O T T j T D d W Y r Q w c E S h Y L G S Q M Q U H w X p H F 9 O 0 j T f M 1 m V l 5 U 4 O 8 T 5 x j Y P l i V B F j g 7 8 R 9 / L o c o a m B s v h O E P N X / o 1 5 P l c s B 8 S 1 a 9 s h m u i r E Q t 3 h 2 v 7 Y 2 W u L K I y s w H K X J 6 4 n 6 4 I / q 6 y 4 / 4 B k A X 3 N 8 9 l h N / W o R N L A e 9 F J q J s J U 4 H h s O 0 m U o a Z / c H 9 p W G 6 h 9 / j o V z o E o m R S R F E H 0 b 5 d r 4 v a M 5 8 X L y L D s x o 9 J V 1 7 g F f g d k U g I A c o X C Y V p J h 2 i U a 2 Y 3 W J y f o 1 u p o 9 W a 2 o 2 G M k P X R I D + H e Z z C h 8 c z 1 G Y N c m 3 r C 0 z B X n / z 4 8 X 6 B f W R C 8 f K N D N u Q h X B n k a i U v t r r C U C t I q a z q Q Z I H 3 8 1 w 5 O A F a / w W u r L q 4 z M 1 Q 5 f b N g y h b F f W s U + f 0 L Z K q v M L h E M 0 M L N G v D x 6 L 8 / s B T K i / e J O w X c L o k V c p l e L a 2 Y J M O k m w b y W w X o k E 5 P N 5 f q l h 8 Y J 1 4 K s M G f C E L A u 1 b g q C 8 C C + G T f m o t T H 2 g K 1 + 7 e P m A z 5 2 o / B b I V 2 u f o s S l u 5 I B 1 k U z M Q Y C 3 N G m O W T c 5 o q F 4 j q r K A l r v 6 t F 7 7 w L x T W u 9 j v s 7 u k a A R V 9 J B c f / 3 D W 1 o h R e Z V L A E D g 5 I 7 V k H L r A v 7 u 4 0 Y R W Z A E U o M 6 n i 4 V V a W 3 x o X L W 3 E c T z 7 P U U H 5 k R Z M r n i 7 Z k g o n k J 5 k K h Y J 4 q W Y y 4 f d x T 2 6 R y 2 W F y Q N 0 c T s O 9 4 c U Y c F X e g H a Y z 0 T F J r m 6 w c x r v F L 9 G g t L M g X Y r J A U 5 w Y L Y o 2 E I g T 4 a 8 7 w x o G 2 x w L + 8 m x I p 1 i z Y P 7 e u 9 Y j k 5 w 2 w 4 Y 7 a 1 p n u U t e Q 8 6 X j + U r 5 Y X 2 j r b h h Y z A 4 R F W 2 m A 2 4 p O + G m B T c t k k H 5 h E 3 M H + B 2 8 f 8 z 5 3 a j 3 i Y R 3 j L I u F I q U 5 v b y 0 O T J q j z s 6 f T 3 3 + x t D d W b O E q F y n B D z X R y N C / a I m b o 1 7 i F e p m R y E 7 B m J 9 9 R p N T B 4 2 j e n z / J E o v T 3 J 7 i o m j k E m n q S c e N 4 7 4 m L U N t I 4 V X u K / v b c S p j d Y 0 O 8 s h 0 X 7 z I x X p 3 O C V G g n b e U C 9 N G J b N U h g F / F 7 k M m I x w L z 4 0 W 6 N B Q r U z M G h L X 6 q U z z d c + l y j Q 5 6 x J I B w f H c / S l / f Z n O S L p o c K r H n K d G 0 2 S m l N Y 9 p h r L d E p 5 n 0 Z k D 7 W J m o b j R V T 3 e e N m Z / N K 7 a m 9 j T h B r k W m k 7 3 + f K z E M N O s L p 8 H D N 3 G i G T P i b b D Z L 3 d 3 d R k 4 9 t j N p 6 u 6 p E U Q H f s 0 s a j l u f 4 Q I p u N O c u r X z z F 5 0 L Y B Q X T A r H u w F q I j w y X a Y L M N H r W F T W 7 j b I f o / M G 8 r Z m 2 y G 0 f f P u 4 5 n z A v Y B Q d s U C 7 y S 0 K E y 8 A N 8 d y z D N s R k J 7 x 8 A T y k 0 q z I T 3 e D M g X y d p g Q 2 + N 5 h s p r h h l S 9 P V l a e 3 b L u G r v g Q l 1 x b v U d Q D B U I S i Q 6 f Z z G t M J g X d 3 N P z v W B 1 d Z V G R k a M I 2 / 4 g Y U k x V o D A g m A 5 B B 6 H E M Q G w H O g 7 c O 5 1 i I j A w H l P n r o O 3 g R W w E X A u T D 6 Y n 2 k J 2 w O + + O Z O j e H T n d 9 6 a j z C R A m y e u i e T A h 7 n M L c H j 3 F C B Z H l O g / t v J 8 X v Z M q w n Z u e e s O F X J b x l V 7 C 4 F / u L T 3 C B U K R y k y + D K 3 P 9 y R C a 8 A j W q g W S I B T 5 8 + p e n p a e N o J / K 5 H E V j 9 v 1 L C m a T R u 8 3 E v f H A o K a f 2 q g 3 k S F 4 w B 9 W j o e r E b o 6 M h O 0 8 k t 7 r L p C D c 9 N A 9 M P i u g j V b i n 9 V N x O W t o H C O m N u k 8 A D e W o g K k j Y D a C t 8 N 8 x U m M Z p C 4 I 2 I l U 0 G q J S 6 j Y V 8 9 v G V X s H e 5 J Q 3 a P n m U x l 4 a J 2 o 5 l Q / h + z q a T n K c A 8 u c x t G 7 N g m H H 1 6 g 9 0 / v w 5 4 8 g a I D d e q B 3 u s f A + Y u E 9 N 5 W n H + e j o h E O w d P 7 a E p l N g G D 8 j 6 h N U a 5 r e E n U q x F 0 J e k N N 1 6 J k B 9 X R X 6 i t t C d i Q A i c 9 P 5 w W p Y I p h + 9 b h v H H W G p d Y m 9 o 5 M b x C J 5 C C E 6 n g e Y 1 G W d O t X D W u 2 D t g Q l 2 1 K e b d Q X z 8 H L d h K l U y 6 Y R S M B M H A n p q r M A N 4 T K b E W G a G k S H L 9 G V p 4 2 J B F y / f o P O n j 1 j H N k D v 2 v 1 8 s 2 A o K G 9 A X D z T 3 j j F K A l f l o I 0 Y m B d Y r H e + j i g / i O d p M d 8 I 1 u R X i V T T t o P H g L o e H Q B s M f w 6 w 0 E 2 G w S x L q z n K E n m 3 U b h a O B b R J + 5 m Q A D Q v n u u F 8 b z o m H 6 W b B x R 4 R Z W 5 a r n 6 Y R S p I r F 2 A R d + s G 4 Y m 8 g 8 A / f 7 h 1 C 9 U + e o 3 S 6 Q r 2 R P K 2 l p b d N k c e 8 r Q P n K Z M P U C b X + 8 d y 1 b Y L 8 j 4 8 n q t q B 4 V H j x 7 R 4 c O H j S N n 5 L J Z i n V Z d 6 I 2 C / U 8 b o h q x h P W h g c G i h R 2 a N a g 7 w f 9 T a 8 y Y X R c v B + r t v W c g P 4 w t H 3 Q V o P Z C I 1 3 n 8 1 Q O E j 8 h h O p 9 K 1 O q p 6 e A K U W 9 g 6 p h M d 1 L 6 R Y P E H b b B L D r A K Z I G h u y I R e e k W m d F 7 2 5 Q A Q A A g N j m G e A N 8 + q m 8 E J 5 N J m p m Z M Y 5 c o A m h t 2 u 3 A A 9 X w 0 J A l L C U + d n z + R x t Z z L i 2 A w 4 B t B 5 q 0 r h 0 J A z m Q C Y e W b h R 5 m g v w r a W 9 e e V k j l g n S d 2 1 J w l e P v 1 j M h 0 b n 8 8 q S z S d g M r N 6 v l Q w g o b K F r H A d R z 1 D h y 1 l a l f S P + 4 R D R U Z O u f o H o d m 4 W w W h C w L Y o R O c A M a 5 x A j d v F e T A j Z q 4 f y 9 I x r b Y T L W A H C 9 + 5 R q a U Q B Y G / j 7 l w M j Q D t E P Q p j o 5 b h E 1 w A D J Y a L C H L u 9 G K W R e I l i r E 3 N Y U A o C 9 T G A N z X L 4 w X 6 P v H M X p j J i c 0 D G L 1 7 q + G 6 E B / W V Q u C q p i A R B e 9 G Q 9 R K 8 c L A i N 5 c W h o B w W n Y S q Y H T o G k o l l I v y / B X W 9 4 a W Y k L 9 s O u E 6 k q 8 Y u u E g A o t s Q S A B B C a r n C Z F r k x j 0 5 N C A Z f Q u 8 w S R B H 9 t 2 j m K t O R x F l U F y l 2 d k 5 O n r 0 i G 2 f k x m r K 8 s 0 k h g 1 j h o D 7 Y x B b v D / y s R C h 6 8 T s s W A Z S y c A v q Q E C m B t p F O O r S R 9 L 4 3 4 J s H M f F 9 Z u D 7 V f 6 B / h K t Z o L i e x V Q 1 h 8 e z 1 Y D W c N M c O w 9 W J H O F j d E h N z j n b Q K L 6 S S 7 S k 4 K a 6 J 8 7 u J 4 E 6 d 1 d n U N / k K a 4 u K 0 E w 6 k Z A A k E l u A 2 K o x N 0 V 9 I c E R a 2 J S 5 4 f K w o B Q o 3 s h k z A j b k I p Q M J W l t d 4 5 d i Z L r A 8 E j C 2 H M H d K q C B I j G N g O h R t 8 / i Y n n g B n n R C Y 8 G 7 4 H 0 M k E w Y d W g u N D o c C n r Y Z o A I p M e G Y E s + p k + o C J h K J G Q r s T S Z 0 9 m i g K x 8 l 4 b 4 n i 0 T K b 0 7 V 7 U A h R i U L 8 B 8 Z r a x l W X 6 N k w i w n k B 3 I U M / Y K z v k q 9 N p V 9 t Q k V h v t d 0 E z a S 0 U y P o 1 / y y 1 J y n C a E 5 6 M D t 6 u r m e 9 h m c q 2 K 3 3 e C V a 3 p B h B 4 h P M o w G R 7 z C b Y z G C B C R D Y 0 R 9 l h l k D o S 0 F I J K 8 r 6 t c b Q e h W C 7 e 6 x K h R 0 7 A d b p J C N y Y l e 3 L C / z 3 d k C E O t z p b 8 7 I 9 h M C c R X K T K k 3 D 2 V E X 5 Y v a C A H i k x K b i S p 0 B a f t J S 1 T i X r x k a H E I y f Y D O v 1 m Z S U P t 6 n o J V X j P A k I 6 1 j X W 6 d u 2 G i N n b T K W E + Y D v L x T y o h P X C r j X 9 b V V 4 6 g x Q F y Y q L h t C D H S 8 9 y o P z t V o O F 4 R f Q b N Q I E F 5 o D W g 1 A z F 8 V n K 9 K B A M f m w V c 7 A p u + p c w F k y P a s c 9 P F h n U m 7 8 y o R z 1 w 3 Q C G 7 f P / L w X i B L l e i E k b s 7 C P z T d 9 d 2 3 m E H E B 8 / S 5 m M 7 G 8 y m 3 u A X c H 5 C X i 5 I K i I W 3 v 4 8 J F o T 5 k B c i X X 1 m h k b N y T h k I H a Y b b e Y g G B / D 5 6 q E c D R h 9 O g B G 0 s I x 0 Q z g u U P 7 T A E O C n g 1 / Q I 6 y h s 9 L i L j d b O x m 8 3 S t 7 k 9 C y D M C V H n f j g 0 r M p d 5 W G r E h w U M p I i S P m 1 6 + J 8 p 7 F r b S i 4 O 5 W p Z y a T F f w m E 7 D G N X 6 j F x 6 J R C k x P l F 9 g b g P k C y T t o 8 l + 2 U x L G L 4 3 j 2 W E 8 G h a J / A t d / L 8 q 5 H k L s l k 5 X r P W 5 q x 8 C B 4 C d 0 E 9 U O 8 J h i z B b G Q Q G n + V k V J n o L w s E B F 3 u r s H r 3 K g 9 b l Z T p V y x w + y / E 2 l q T t 0 6 l X T H 5 Y s N n L U 0 9 B a u 8 d g A N e o Q I L a T C 4 l 7 c A M Q C y X r i v U a O N A P T T L D 1 t R U x X O N 5 w 1 W O o R j x W K X a V 4 S x T R M 2 D g M d i H W D m x t 9 Q J V K u T q o L 8 l a S f W p R U x v D u O Z / I a b 1 w B C w Q k C p w V C n B Q C b D 5 j p D K G 7 r 9 t x D G 2 E z q x S v w + g r 0 v G m c 6 i y A r y 4 7 + 6 5 8 8 K z w y E E J F K J U A t d V h l d c q D I U j N M h A V 4 n 6 + m o E 8 Y o g l 2 K c C T Y 0 n K g b + 4 R J X K K B g i B Z k t t r 2 M L E 1 Z / X C g g g R Z B q b 7 T M Z l x 3 V Q N g o B 9 i 9 D o F V U Z u I L x b J o x P H h D b 1 Y y H L 7 K B k 1 z o W y V X Z b b l I w N n N c n r z L + O m 3 y 6 V w 9 A I Z g L R o d V n h 9 A + + P 7 x 1 H 6 8 l 4 X N / p L 1 N V C S F G a i W I H E R 7 D J B s Y H B J b H E P L w W x s j A q 9 e y R T L S 8 M D 7 E S 3 H Z B b x 8 1 i 5 W l R T o 4 W B b t V Q Q C u x l u Y g c n + c B W J Z S V M P 1 g z 2 u y 1 4 k U + O f v r 7 d H Y i 3 Q n T h D m Y x 9 F L n a 6 r D K 8 w N 4 s S d H C 2 L M U i a T E f f T 2 9 u c l s I 9 q j a W W 3 x x J 0 T l g P T K H R 1 m T c Y N e p i g i E x Q f U 4 A B M M p w l 3 B 7 A b 3 E 2 Y H x f 3 l E B 0 b b W y 6 K q T T K d b g f c Y R X P Q R U f 7 w t C L i 3 j w r l B O s y l n l Y a u S i K I Q i d 9 P 5 i d x v h P o K K G C f W e 4 Z t 4 5 L w T Q S T I B e A f H R + S 8 D K H c P E U j E R o a G j L O u g f m n r A a K m + F H + c j w h O G 1 3 9 8 d G d I 0 p O N E E 1 x e 0 Q N 9 1 h L B 6 g 3 n H U 1 B u v O U l h M S 9 Y u w M G A + 4 J n D 8 4 I r 0 B f n 1 V E y l + e R q n A m l D N y u Q G b k g F Q o n E 2 c H s b X G u E w j 8 y / c 3 O k K o 2 M h p L l T 3 2 q m d Z A J Q / q h 5 4 d 6 d 6 C v R 1 1 9 f o n f e e Z N f Q m N t o G N p Y Z 7 G J i a N I 2 e g J k a f E p 7 N S i h 0 p H M B u r U Q o Z d G 1 i j u U X O 2 S 1 u 5 G Q r j B S t b Q T H 4 E g n 4 c S 5 C S 6 y x 3 M B c f m Z C I U l C 8 Z b b n s H s L + J 8 u 9 G h N l R A 9 G K b i a R I o 7 a d B G b 8 A T C i N Z k N 0 s s v v 0 B Z m 8 5 c J 9 e 6 W z I B e m R B I 6 A f 6 4 2 Z P K W L Y c 8 D + W D K t g M g A K A G I T Y C O s e X F x c o y 9 o J 0 S J r 6 a A I 5 l W A a a v I B F h N 6 u I W u i z V J c 4 T 4 W u h u I V c + p 8 M 4 6 K 9 i A 6 9 z G Z e v V d P Q d 9 X s M r z E 9 l s h m 4 + k 7 + B s B 9 4 + R 7 c f 0 A 9 3 T 0 i z w y 8 D 6 u + I J i u z c D K I W G e C Q m u d x T D r c W 4 i K v T g Y i J R a 0 / y w z M X u Q X 9 B H F P y 9 F B L n R x 6 b M U j P 0 M V a R a J R G x y e o i 0 2 9 K 0 9 j 9 M N s l L a 1 e E v d z a 4 g h 5 T s z D e j k d x g v 5 r 4 u B i a k i f a j M C / X G 6 v y R f t 7 q d C 6 D B r q I I g 1 G 6 3 n Y D M 1 i Z l N h c p t / q Q I t 1 D N N 2 b p H f e f b t q N l g B g a i I n d P h d o 4 J M 7 L b G R a y G n k x c Q p m b D L / P D y Q A 9 E s v X L I y G B A o K + z Y D Z y n 0 O b J I y O Y / k 3 E T F e z C s Q 8 F o y H h s D D Y 9 w 0 g F N h b k n E I o E o J 0 I c x U j e z H X u q y 6 Z a h X t I E 1 B 0 2 G W X k v P e k V c 6 0 3 g t X 7 U n m 6 2 S d z y h Q N b D L j F 8 V R u 9 D + f q j u w 0 I 7 6 S R y Q r v J B J y a 7 q H E g R M 0 9 f I n N H r s V X r 3 v X c s X 4 6 O 2 4 s 7 G / z N k A n Q y Q Q k 4 j v J B G D s 1 9 H h G n H Q s Y s h 7 G e E o D p D k Q m A c E + H 7 o r a H / O 7 e 4 E i E 2 A O 0 g U w S F K R C X h x X E a x S 0 0 V o L W V J Z G v k w n E M Q O m I T T Z 4 2 S 3 m H V J T S H g B D e V s Z A 7 s W V S l 3 t r c t m m f 2 1 v Q 3 l p O 5 m P 2 w X M w q p q 2 k Z E U j h u q p m L x e b s f b f P i K E W M O 1 C F S m s t x f C t L 4 d E P 1 n + k S a b o D f P D g t R y Y j U g O h U I 1 m g T V j Z q h o S X q z t x K m I I J 3 M d g T G E 6 M U S 6 3 T e v r 6 + I Y 0 M v 8 y U O 5 w g Z M Q w D j u z D V m E 5 S J 9 i V J / L r k z T d r W T U z 9 T W N l T X S H 3 b S Y f 5 u J P A H N + o W Q E I F i Y m w c o V T t A b z 4 D d 7 W N i G D X 1 s h U U E T F Q 0 A l w Y G D s E 9 z y A N p U W N 1 j x k J L N I K 5 r B E K 9 d q 0 n I Y Z C a N / Y Z 4 h D w s M 6 C N / g e n B o q i E A D g X I J h w M A A o N + T p P y E 0 r r E P x G L d f E H t O 6 P c t n r y S M 5 V f u j I M b H V A T M S G k r 1 x 3 n t z N a f V 5 J J H m O b C 7 q b P 6 R Z c K l o 9 P I 5 O W m n 3 Q S W m l H A O k c r 6 Q A T X 8 4 5 h / 6 c X E O Z r d j 2 P W E y F L s B f o A y d 8 x D 3 c 2 o C p F R m / / 5 M U Y j Y + Z Y b 5 p l Y X 5 O t C O c 0 B e r i O 9 F 5 Y J 2 I s K x d M x q s x u h 3 w 5 z m G 8 Z c 0 x g f k H M M N t I 0 Q 8 N j 4 i I E o R g w Z l z 6 P D O y H 4 d a L P C Y Q T z D 2 T H 1 u 4 n 7 G S q m m 9 s 8 V k S N i y + q T 2 p b Y s F x M d e 4 t r Y P Y k 6 S T T U g A p Y l q Z Q C s q p x 7 h A 8 O K g w X 4 2 p h + 2 Q n q r + V l L t 7 e t J 2 A B 0 L m J j k 4 d m C 8 B w E S Z m I Z Z B y a w d E K R t d u E E U / n B W Y P H j S S 6 t v C 6 G I 4 O R D 0 C r M M i V + 3 L V D W K h I i b o R g h S 0 q I 7 S 5 d M 1 + 6 W F U B N 7 C + Q K N e f 5 g j l 5 x a Q b u A A u k k C 7 + E B 5 b O r R D X v 1 K z l V X C 0 C X j t u 2 U 6 d R 5 t p P B 6 b Z w h 1 h o h Q s O P C b I 3 m x m o U d C k X v Z l c V D o + O t h H M L h 1 h D E O w A E i P I f 9 6 5 Q B g e L 9 C W T O z v A I V i x l o 0 0 F r o A 8 P w m M 2 D a 2 A 6 6 7 N R o R Z a A c s A o e 4 S m g + B T W v h U K U 6 w 5 E j r w 8 Y U 0 q s 0 z p s l Y 7 x 9 / J u y L G r 0 1 o C 6 G C 4 S 7 W T j V C N Y K b a / y E 7 r k C 0 A 6 A i 7 r R l F w K h b z 3 0 B u F / s F B Y 8 8 d g j Y d P p i Y E j M g 6 a e h O T A B D Y C I l G i 0 O S 8 k Y O W W N w + t / 8 4 0 L Z s V Y L p i Z U S 1 4 A C A O d I B k A y a D 4 Q y T y p j F g l U H s c S J T F n h r k 9 6 w X 4 S 8 h b s V K L L f Q T / D r w I P 6 m c N 9 x 4 Y x Q t Y N K g N r u F a g 2 w w c W a x f Z Y X R s g p L r a 8 a R e + D Z M Y e F F w Q C N c b A k e I 0 E Q 0 0 C K I + U p u b I q q 9 V a B N p c / W h A G Z 8 2 z y K Z w c c 6 e p T 4 0 X x c y + C u j Q B Z G w h v A w t 9 0 w l g r O E Y S A K U C z Y R Y r A G Y 5 5 u F 4 u B a i e y s R / i 5 3 p p 8 u c 7 r c Y X e 7 B E L V y 6 0 f K f D Z 1 V v + S 3 j 8 R T b 5 3 A X B m o 9 3 A 2 6 G e / s B R E h g c K I X q G h z W C m o y e F t U + 0 Z 8 w q I m B m q X C 5 S B F 4 C n 4 A h I y C S A o p J n 6 X X D L i 8 r W Z F 0 o G K w b w S I r 7 X L A l o Q 8 G a w A y 5 E B N M 7 I l 9 J 5 i 7 Q e q P W Q 4 h j 2 U m L p v D g 1 0 L R r 5 / s L Y n W k C k J 8 F C I I m y F 8 j i B B V b p 8 p c j z N z A 6 / O i X z O e 6 M a g x c B C P W z j X B 1 x C 6 g a n A F M R l o q Y X 2 n Q X g d D B 7 / Z y A t l A j Q C s B a L s i c l 0 E D I u c e q A C m U t K M g G N y G Q F X Q b V P j 6 x v 1 3 0 P r q g E X w 3 + S q R 8 b q 2 E 7 b 6 / l 4 C 2 h + T / U V h e m x s 4 / 5 l O 8 Q t E A W O x d n c I p / z H q 2 t T D 6 M G 0 J t j X Y T Q o A A t C d 0 p D a T b Z k J F y O I M X w D e O / I p t j a Q Z 8 4 R i H J b S b 9 1 W M m K D g v 4 d x A X x O m h b a D k z P D C k 4 y h k g G B V y V L Y C g N d n 1 I / m u o X R n R C M C 7 T b B 0 B C e G S q J B v j t h a i Y Q M V N y I s O L y N 9 A 1 5 7 K D V g Y k q s Z I 8 J + / V 4 u l l t t Q x M L 9 0 u o P J B O 2 d l 0 T k W 7 h T f p 9 m J t i a 6 J u Q + y A V t q 6 + 3 C y c F + g P N 6 I l 6 N B l c Q P w K f 0 D 0 y m 2 Q P 1 / 7 o e I J x O 1 J o p j J s t v k s Q J u C Y 1 d m B y / O Z K z X m z Z B T a T G 8 a e M / S J X Z p B d 6 R c n W E W 7 R g s b n 2 X a 3 s F r w 6 P Z j A x 5 R y 1 D d e / 2 T G J F U L g 9 g Z g t u n O B 7 j K / / I 0 J u T H j M F u j B s z D l p A V f a M 7 5 J H k F E s h p C o k + F W k 6 8 a q l D q s T X 3 z N g r B E M h K D e u 3 s D 3 A r d E 8 e q Q U M D M R w C i M C 4 + 6 B L R H L j j c w c L T K q K W B o U Q E h P u w E T 1 O u 7 0 w N j Y V I j 1 i + T w Y Q 1 B T E B D Z x C a K u Z r Q O M 5 M U 5 r 7 C / P 1 l O V f B l h a J H m 7 I B m F D 4 E X 8 S w s 4 U i f Y K Y R o B P e c Y D g H g l u F 6 V g L q F n B R Y x m a R n A b i G s G Z v B R g K m k f 8 v L B / L V s V Q Y f 9 S J c t / i t p p b a L c u g A 5 b e C 4 3 N 1 M U C t W 0 K + a Y w J g z T P d 8 f i o v P I V Y z M D 8 9 3 4 B X 8 t S y u Y p 9 m o y 3 G r y L d o 8 E O R G s 2 H u 7 T e U K n g I D J f I 0 a W 7 B c p v p 0 R Q q p d n a T S R S i v l U t I 8 d 7 h T u J P V h J k 4 t m u a I c 4 O Q P S E n 6 + l b 8 C 5 c x r z o 6 s 1 q X B v e j 0 C k / X S N 9 / S 5 c t X 6 I s v v h Q W j Y K Y D J T b T V e 5 g s M W j p B V b n / 5 A V n + n E z l g P x C m S t U 3 K M P S b w L P 1 L 3 y H O i J s U N m o V n 5 7 G x s 0 e A U J T / 9 d l P V O B G f S 6 d p F + f b d G l S 9 / S 1 a v X x J I 3 G x s b w p v n N E K 3 k f b B E I Z m g a g H H e h m w n w T q v a 2 C 7 T F 6 h 9 Y o y p b 2 F n T q y g F r 1 4 0 B f M 7 1 Q E i W H n 7 A K z e k e f K 6 p N P P q a 3 3 3 6 L F k 1 O D j h d x L i t y a K 4 Z w x Y b A Z W 9 1 f L 4 h 3 8 N 1 I y 3 W U p 0 8 0 k 3 9 p Q e u w e g K 1 9 o d v l 7 w 7 Q L n j 5 + W n 6 P / / 3 U 0 o 9 + p Z e f 3 G C P v j g f T p 9 + i U x t R h m 7 M G i 1 n / 6 0 + d 0 8 + Z P N D 8 / L 8 b 3 Y P o x p c k 2 k 8 7 u 5 F T S v Z l k h m p D 6 Y D Q K c 2 k T 4 E M Y s M t D c A 5 g P F K G J 5 h d h R g S S D U A W 7 D r c y w W 2 X R C S t b I T q R K I g Z p u B A g Y f 0 6 Z N n x l m J L + 9 2 V b 2 E G M l s K 0 J N A V + 2 8 w s R 1 e M X A l 9 c + 9 m X W 6 7 0 P M + 1 + P 6 J j j A D H Y z l w j Y t Z b p o Z s T I N A H 3 n c 3 m h H t 6 f m 5 W a L Y n T 5 6 K K O q h o U H q i / e w O T Q g n A N o V y H B F I S Q z z 1 9 Q g d n m h u L k + P a y k 3 / E u 7 v 8 c I m P c 2 M 0 q u H C p 6 7 A L w A U f P d N n N w 2 A E d 5 y D w p 5 9 + x h r q t y J v a 2 u L 7 t y 5 S + f O v 0 L p X F B 0 D M P 0 8 2 P x A 7 P V g P J B 5 V Q u s 4 y y n C J i Q n a E l + n A s P c K w g q B L 6 7 7 Q 6 h i 9 H k W N H f z R p i P 9 w J Q 4 3 s B 5 p N A 4 G o 4 H B G V C J 4 d 2 g o v K 5 V K 0 c r K K p u K S W G u 9 f Q w 0 f r i n P o F y W K x q C A a U n X + O M x 9 w A K g t o D a o j z 1 M U 1 6 u e p l j d / 6 u w s / 0 e D B l + j 4 w R H R d + U E m F R f P 6 i Z f R g T J e e B a A z 8 n l l g n b C Y C o o B k s B 3 3 / 6 Z 3 n j z 9 e o z L S 8 v 0 6 O n C 7 T R c 5 5 O j G H l + Z L n p U u t Y H V / i k x i y 6 n C h K p U S j S V a N 4 k 1 x G 4 4 A O h B g 4 8 z 4 X C d j k L F I R L v W C V d I g j U 9 5 e g B d C 4 U V g / j 4 8 a y N n B I D r U D b 6 A g m y 4 s G i y z l h U i K h t k Y k e 4 G r c n k e 5 Y d p h Y u E A Y 2 y 2 A I s K G y r 8 + 9 H I m E 2 m 2 K C s D C f k C J d c f r l p 5 u U S A z T 6 O i o + J 4 B 1 p q Y Z B I C p t / z Z 7 e y t J n O U T j C f 9 v T J w T 8 x f E 8 T Q z I V R E b T a q y v L R I o 2 P j x p E 9 8 F 1 q U T j g i 8 8 v 0 I c f f V A n 8 A j o / e J u l P 7 m X J c w Z V W 8 Y q v Q f 0 P K I 5 c r C M V l q k j F B x T v K t F Q X + s d 4 0 y o X 1 q W 7 v D A S R a G 2 i S W S m i A H Y Q y H e 8 F o M i d A j 7 N g I D D 5 Y v n 9 S O q W w f a J t 1 M E L e A g O g R 6 Q D K e C u d F o K D / Q s X v q L p 6 Y O C f I 8 f P 5 Z E C / f S T 3 c X a e T o 6 5 R L r 1 F 6 6 T 4 N H 3 2 N u r p 7 m W B R 4 d B o t C 4 w k N x Y o 4 H B Y e O o M d D 2 v P j l V / Q 3 / / 6 v 6 y q j r + 6 F a f b R H T r 5 / P O i f 8 0 L o Q J s s l V s 3 A E 7 C C X k k + U U p A K h U E Z 8 j M k w p 0 b 3 C K E o f p J r 2 J I Q M N z 0 f i P U S H i N z h z m m l E z q 5 y g o s b d a i g n Y P F t f Q J 9 l J 3 b + 1 B o d B 9 p J i l G 7 w J Y Z e T R U p 7 u L 7 A 1 E R k U 5 A E Q Z 7 i 9 t U 5 r D 6 / Q w N Q L 1 D 0 w R h + / E H U 1 9 m h l e U m U y f B w g m J a K B b e N a J I M E o X D h x o 4 K t X r t F b b 7 1 B g 9 z m V M A o Y I y Q f n z 9 X 2 j m 7 O + F A 8 U v P 4 G Z U I p E 2 K o 2 F P Y D X D F N O w w q d Y v A h R u t E 6 o U O 7 m v h m u Y g e H l E B y 3 w r y d S b M W k c v W Y H l Q z J f g F v C u b e W Y l O U A L a V C o g M T 4 4 U U s t l t 1 i T e Q o i 8 a E q 0 T V A j h 8 s Z K o T 6 R d g V O l t V e w X C t Z 3 Z o t T C X Y o n D r E J 1 m P 7 3 e g E x 2 I L O n L Z L K 2 t L I v 1 o U b H x 2 l p a Y X u 3 7 9 P J W 5 j v n j 6 Z e G 8 Q R l D s 8 J s h a M C g z u B 5 O o 8 x f t G K O x j x I c 9 o a C l p L Z C O 4 o L h Q 5 N 1 n d P N I P A l z 4 Q K h 8 5 y T X U T k J Z k W c v E k q 1 n 9 A P h W i D R s A z 1 L 0 o f m Y I k F v o b Q r U x L p L e 3 F h j s Y n v M 0 D k d 5 K U b y 3 z z i y x + X H E U p v 5 6 g c i F I l E K J 4 j O j N m R y t b g X p + l z t u e E d f G M m S 5 9 e W a H A 6 n V K P P c O p U o D 1 B M L C I 0 K x 8 V a J k D P N V i B A 4 4 Z e A N h Y s I R o 5 u m 8 J T C G 4 p Y y h R / p w K u a K S c 4 p F N S h f 6 j S N n 1 B P K a D 9 V S a W 2 I F S J D k 8 6 P 4 8 b M K H u t C T h s d 5 h r n U T r h w S g F X e b q K P N Q T m E F d A D Y v Z S / E e l C M h H A 6 J f i R o j t 5 + + S L 1 F 7 W 5 u U H 9 / d 6 G t t t h Z X m R E q O N G / o 6 0 O n c K O p 9 Z S 1 J s Z 4 B 6 u P L v v k 5 R a + d 6 K 9 b N g f A b K 0 5 l i k 1 n w R c 1 4 / m U / T 4 6 T N K h a Z o P N F P k w N B u r 8 q O 1 u h 3 d D d o B V F F S D M P / 3 T n + i P f / x 9 V c P h 3 a t y U / t + O R + c g N 8 R c s d J k I i T k F V B K N m e g q d v Z C B E / f H W z D 7 3 1 a o d w n 3 y Z l 1 g r 5 E J w C q D O t A G g A D A 6 S A I 1 N s r t q P j E 6 K P q f p y N F R a 9 e 9 q g G v d K 9 B H 1 a h s E e 0 N M g H v n O q j b H p d t H t K b C 6 q u Q K x T i + i x R E 6 B E H H D E y B 2 C B l u 4 9 T I Z e m 2 9 9 / S j c f Z 6 o d y p j N 6 A v D X D P j p w d r Y j U T 3 V y E J l V A O S 6 y O d h J c B U v v M y y q I x K X + X z f m q r d Z O v 5 V i + U k V 2 v q k X K m 7 S 2 N 8 P a D Q / n h X Q h l K A i Y t o c 2 z 9 Q C j s P d Q G w o k a 1 w l m o g 4 M D A r H C r Q x + t K g G b E S y e d a p M L M Y E F E W v z 1 2 T D 9 4 f U D N P n C R 7 T 6 8 I p o b 2 F a L 0 z q f 2 R 4 Z 4 2 e 3 A 7 Q j Z 8 f 8 2 / U / 6 Y y S 7 d S m 9 z m z t J o Y p j v X W R 1 B o I 9 k k J i H 9 B k F d 0 V V j L u J X F l 0 9 o / v E e d T P s J m K D f K + a e P a 1 r r 6 C B L S e 9 9 O f Z n z 1 5 J M i R Z + 0 B 7 9 n a 2 i q b Y t w + Z f N k Y 3 2 N V l d X q u b 1 K j f + V 5 a X B Z m t V v R Q g A Y C 6 Z z Q P z B E w U K K a 9 g S 9 e X u i q E s U 4 O 1 8 o F p H O 3 q o d j A h H B a r G Z C 9 P 4 x r A J f I / L 8 e p 7 + 7 m q W / v G b u 1 T I J P m a + k g H 3 M P K 0 p K w A m I x 6 V W d 6 i 9 a D i 4 E j N n 0 f I P U R 5 J D N d 2 E Y 6 k E M O B Q l + 1 m / r V s 8 q F i V j e 0 3 6 D H w L k B F p 0 + c H D a O K p H K t X 8 5 J c 6 + r g t B h d 4 l L V H Y n S M h o d H 2 B R j E z Q Y o s G h Y R o Z S Q g C 4 5 q R x C h f M y o E E w J q B z f v J s S / l y w P U J m 4 v R g 7 L j y f Z o A Q v c M H K b 0 + K 7 y V O j 6 7 l a G / / + e v K L u 5 T C P j U / R f / 9 P H N N 6 / s 8 L q j v c I z Y h 7 Q s W A K a b t V s a H e P s B X T 7 l l h P + i 1 2 Z j w w 3 5 d Q I L Z t 8 P t z D r g C j R s 0 B o 4 0 Q i d q b Y + j f g R d J A V o D K Z 3 e E q 5 1 u M O R V l a W R N + M c u D I R n L t 7 w Y G B 4 w 9 b 4 A z x Q 5 u V m X E 6 6 x N 0 I + l e 4 x d A 2 r 6 s r d O d N P m 7 C 1 K b d e T I J n K 0 l t v n K P / / O E 0 f X K 6 m y s E 6 9 / M Z r b F c 4 O c q A j g N d w u t N 6 U b w z F I L l r f B i 7 I B M 2 / K H J d j O p 5 S e p 3 s g + A 6 Z e 9 g q 4 1 e 0 A o U 1 u b A j T C + U B 0 w w C E + f 2 F f q p Z H R 1 N y U S Y 2 x e S S 0 k h U o K n i J g d t t b T K F C 0 K F j F 7 + 1 O D d r H F k D j g a 8 x m D F e q A k l t K B u 3 y 0 r 0 z x k c M U p f p g 0 o 9 e C N P 1 K 9 9 Z t u X 0 l U q G R k a q 5 u f N 2 Y q Y s x 1 R 5 W 0 H 5 B Q b f k j x T 8 m t O D b y c d w i W m 5 D + X A P u 4 I h m / E 6 T o g x I Z w A k w z m D A S m u 4 E b W w e I p 1 K z a 0 4 1 6 t g d P z A l I h W c Z m k q Q r 4 I 5 u X O l 3 p g o F R d q O B Q / x a d P S j 3 I Y T f / p y k v / 2 7 C / T a W + 8 K 8 g J w m 6 9 y G x A a G k 4 P b H E t n j H L / I I X 0 U s Z t Q p B G y G s 2 l Y k b O Q + 7 k + X 7 W b + + a K h r O A H 2 9 u J j b U 1 E d y p 1 5 6 N o M J 3 3 A C L h z W D Z u e F g K A 2 A r o A n F z s K W 4 X o c M X E 2 Z i 3 g o r C D N 2 M y n a c V / f r d D / / P w + P X z 4 k J 5 / 7 R N 6 b q p X u M b h P M F z j H A b E B o a w B b h R x v r q 5 Q v c c U R q r R 1 1 X o d 4 n n x n 7 f G b m 1 f b O W + / G g N / 2 b b U A P D w y J S W g 2 / Q M I L t 5 u K C + E 9 e p x a I z i t s m E H v F j 8 T j N Q J i O + A w D 5 I d j b 6 b Q w Q x f n Z 4 X G Q J s N k e 1 W q E 3 + b y / s C G 4 9 e f I E P V g J 0 e N 7 t 6 l r Y J L O n T t P 7 5 7 q F t E i 8 I B C U 1 s B 4 8 Y G h 0 b o 8 p N o d U W O z o A J I 2 g k 9 2 t C i 6 0 6 J z 9 z B f 4 0 y b i X 5 I v x q l j u B O e z n Q U c E n h + B Z g p S B g G g Z p 1 K 5 W i 2 a e P 2 U R K V Z 9 N d z i 4 Q T O z x O J 3 1 E y x X o G / k t p W l j S W j I F g d 7 M Q w w w d n 5 w S G g M d 1 q v G M p 1 m 4 P c D l S L 1 5 R / I Y / F Z j 6 X V T b o + 3 0 1 f X b x A X f 1 j 9 P a p P p q I u F u 3 d n V 1 2 d j r J P g p 8 C D V 9 8 g J / 6 r H x i U i G T s t o O U 2 l G u 0 e K N + A t N Y K W S w m r I G 1 P K 9 f X 0 0 N T 3 D J l J f t Q E N l z l G 3 e a y 0 k u F 6 + y A 8 4 N D 3 q f 5 x W 9 B Q 0 G 7 P H 5 4 X / Q z 4 X f W V l d E / x c I A 0 8 h z k H 7 K I 0 E 7 Q q n B F b b M A / l s M L 0 o c P 0 9 P E j o a n w v f g u v m v x + 5 V A m L Y i c m S x / n b x 2 y K q v O s g V U I x G j / 5 H v 3 h 1 V E a 6 y 2 L a H L c R 7 F B x A i i 0 Q G Y e x 0 D O C L + q Q O R U d s X 5 1 Q + j n X p b u L f 1 7 f u 4 V u a x n b w m B i t q t z A e t J h P t 5 N 2 A 0 m X N j M 0 k g 3 O m r d B c h u b q y L g X G D b D 7 C 1 E G / C j Q M z M h m A I K 4 a Q s p i H I G s V n y s e h z Y m y i 6 h R w g 4 X Z Z z Q x d d A 4 k l j e C t K v T 1 Z p q j 9 P g / G I I A u A 3 3 K 6 N 5 x X l Y 8 V E C 8 H k x D X d C J + T w H 3 B T N X j o O S X R T V w F g k E c t n x P O V i 3 T 0 U A / 1 d L s v Q z P + z b a h r D D R 3 1 U X b + Y E C M Y A m 1 R T h 2 b Y r B p A h j A X Y V L B o 9 U M 7 N p v d s A 9 Q D P B 9 Q 6 T L p / 3 5 n L v t Z g O D P O Y v 3 W y n w 4 f H B c m I 3 4 D q V G 5 r N m Y c 1 t b m 0 K o f 5 j r p p v z U R F w 2 z F A O I 2 E e x C a C V t N I y F f J O M f 2 7 x C r p t N X O V Y 5 H p K + w 9 2 q 2 x g B X L 0 E b k F 4 t E g b H A z Y 7 Y e A M e N X N h 2 w N + 2 A i w O 7 d a p s b a y I r x + V r A i t h q I a A c 1 a h c a I J X a F G O i E H j b 2 9 s v y 4 Q r / R f G t u k b b f W Q d k O j S e 1 I J x B v + U O c F V u x b 5 Z v b 0 k 0 g V t K + N h n s J s 6 6 / B w U d T 2 b q F f i 5 U x 1 o 0 O S p h d E C y v a N Z l r g C T b C O 5 b h w 5 w 2 m m W 6 s 1 c D F / h R O U q Y l 7 Q A f 2 4 P C I C L x F O W x s r I k J L l E B n R l 8 K q 7 r F B R p F J H 4 o L o v k n G N S i 0 q q N Z N v n / L 0 D 1 / a J c N G R 2 f a E O p 9 g Z e E l z o c F 1 v c X s L 7 S w 4 F d Z X V 8 Q 5 z P G t w o b g V W w V g w P u n C F d D v N W b G / X o u k V n N q F m F h G 1 6 7 o o 1 I V C s o B k e 7 j v d x G C f d R f M D 9 / B O t Q R K E P 8 R W 3 8 c 5 7 K u t y h N b s 3 x 7 T P a t T J e A i n N j q r R q z v g J u 0 X B / v L I 2 z 1 u u p i 8 E s 8 N D y E c H R i c C G G b O X K M h k a w 6 k O A e n r i 1 f 4 t 8 x A L + a K 9 Q S c y P H M Z b s / B S 4 h 9 z O + H f I w K H j S c D V Z A M K 5 b 4 P s i p r V 8 4 Q D Q z V 6 0 K w e 7 S 3 T 5 S Y y + f + J t L r 9 m I c p O / J f / O E P u Y W t K / C G 3 u E 6 k 5 s G l D y F q P q m f 3 0 k Y 8 / H e Q S p n X Y + 8 d t h b g S I a 3 A 0 6 2 a Y C o d C O w t 9 C q 2 C s 1 j C T F / u I k k D + 2 P i k c b U 1 1 H w Z Z l i 1 z + D G N 8 N q O g D 1 L J 3 q 0 J U 8 w Y c 8 k B u R a R x L E p m T N G 1 x j 8 2 l l t t Q d m h C F j q K X 7 R V y X V s + T Q M Q 0 d v E 6 N w G w E v X w 7 d l v 1 Q E G y Y W Z j R N p n c c G z D Q b h l J 7 A 3 Y I o z / N 7 K 0 q J w X G A 6 N b S X d K C d Z A c s E N 4 J 4 B 7 5 Y w d p Z F 7 t v D g W e b X z 0 U h r r a C W 2 1 B 7 n T h 2 Q H 8 u y t A M d O p i u I W f 8 N I 3 5 B Y g B V z m 2 O L 7 I d j Q T p M H p s S Y K Z h 6 T o D G 8 h K b C I H r Y 5 M V v 5 c Y G 6 9 2 E S j N o 6 B M T i t g d Z P D Q 6 0 P M 3 d C j T g 1 w m C r 9 t H u l V v j H O b 0 Q 1 t Y H W u y 3 U x q 2 e R D e f Z p 8 8 r t F 2 A s l E k W q n A z L Z h 8 G V x r e 1 i T t 5 O A V m z U d w R v H t p 3 j Q B N Z C a O A s p B m Y J w l 1 t 1 i k u n j C T v V t 6 e c H 6 B q S H u S 7 w j Y 1 u X 1 H l j y x / V c 2 b 5 9 p p a f j q U c z s n p W 8 X 5 j c R V W 0 c W C B r E 0 C q o M Z G 7 e V n d z W Z P + T A B K X d Y E o 6 j Q E D Y F q q N q L u V I F b X s 2 9 g f u A M 2 Z p K + R 6 7 v S m o Y i h S K L + G X k q 1 V 2 j j v m 6 V t F y G w o a f j M n T Y / 9 B q c R u x h + s b F u 3 6 f T T B v E K + R L b h 6 Y i 6 I R 4 G U 0 / 4 5 y K s C U x D y F M O 3 s o J u z m A d D f R f i C s 3 O j b F e 7 4 M 6 v U A Q A 6 T A F v d h b O U 9 y X P V Y + 2 c P J Z m n 1 m + v a a W 2 1 A o e + W 5 2 W + k y j Q w 1 x D g K g r b A u i 0 b D d a L U 8 I t R v g d + B K V 4 B m c g M E 7 6 r y Q V Q E 5 s F o d M 8 X 7 7 c n j k 8 n R z U Z B O K P + v x q q m 9 P 4 Z + V j H t J T A e L X A 8 J c q U X I v Z b F Y R O w a 4 / S o e d t w x t g r L W s W s H N 9 f Y A S + 5 U 8 B s t Q g X w j I 9 i L I 3 A y T D X B h 6 m w u T x O B d J 5 P r r i u Y A / 3 t c k q g r G r k w b 7 Y G s c 7 y G M c 8 0 d 1 X 5 h r F j L u J T k Y P e 4 Q K K d d k 2 i v E Q 0 j U 1 H 0 T o B J Y 5 6 i C 6 M U I H R B b a g E B C 3 L j e 8 c t x 3 Q g a p Q 8 n m V 8 X Y C Z q 4 a g g / 3 t x A 4 A y g H x D n 2 x O v N O B B t w G V 0 B q L M H 6 + 3 Q b M L Y m B j k M U g k z n x x 4 6 8 q o e P y q z R W 6 Y D y w T L e C u J c i t y u 0 / x n b G C u h P g u R I v h P H r c p i 2 8 w H K F e s f G o L W x Y 3 v G J t Z + m q D E E z 0 F 0 H w 0 K Z Z m J + l 1 G Z S 7 O O c U z C r t w p I 9 k e p B a 4 R H b G 8 t C D 2 n Q A N r L Q w 2 k p q H 9 O S N f p 9 P J d q Q y F s C s 4 M / C a e D 5 o u r W m z 2 z b 9 f n 4 A b 0 Y n i S B I d V u v m a z y F K l e e H 5 C y H I r q W W T D 0 l + 2 U 4 t t d c 0 k h U w e t c N 1 L O M h h Y o H q v s m B f c D v g 7 9 B d B 8 B D S M z E 5 R X 3 9 A 2 I f Q m s V R S F e s G f I / i j l Q E B 0 x O j Y h B A Y d M J i c C A 6 Z t H 3 J A T L A P q N Q G y Q A S F Q T v 1 I O u D F w 3 O p j l x o b E R l 4 D f x f N B 0 G P K O 3 8 X P q R X p f Y c g h E z 6 v k w 1 4 v C H c W x o J C S u P P R r W o 2 S Q G p d x z H w D v Y D e a z w Y D X s u v a E N v G y G B r g Z R 4 K B d T s M C F X l 5 e F x k E U x O L 8 n M g T w u E B e C / o h E W Y F O 4 d f U / m d w W 3 t t v v T W 9 t C W 2 k H B 5 w h z t h a G R M T O / c H j A R o J 9 A C v z D M x j k U F u 5 X y N N L R l 5 b L + L u e l B N B / g C 6 G g 9 f G S V N p v Q O 3 p Z h Q p t E k m 7 W 3 y l a S D 6 9 0 O m F g F J u T I 6 K j Q O I i C G J 8 8 I P K c J r S 0 w s b G h r H n D K v l c P B b 8 7 O 1 V d q h l e K 9 v X V O C w x h M c f z Y d 0 o 5 U H F G r 7 t g C S F e c v J I J Y i D H / U H Y t U 1 U x 6 4 m t 9 Q M t t K C Q v n r 6 9 T D i Q y t w 2 M g O T 7 H t B M 2 O c 1 L B z K 7 j p / 1 r f r t W T b i Z 9 w d w S I A 7 a P T q g X S e 1 I f J 2 U w O A 8 H C h K 2 A R N q z i A d g N 5 m w N 8 r u r B G F C 1 G s h p 3 3 9 u H Z e j p p o P c F Y 4 1 t r L Y V L q / x l 1 i T a y w S y w t c P Y o 5 C I A f N u f f c I T b Q K 5 w 6 Z J 3 G M S n 0 R j F h i r F v o X l 2 o i K I o 0 + y a S Y X 4 P Q u 4 U J H 0 K y O t s 0 d I f i k a x + d H C C X f q y d h 3 m n 8 s W + P A 8 y j o + h n G o y 3 W z y x e S j U q b a j t p v B L K C W q L S C h g Y 6 G V U L 1 Z y 9 4 q c Q 9 g T l r F s B C w z o 0 Y l N 9 J o c F h Y h S j Z z W C 7 t G j v O U T Q L K Z g A z 5 v 4 0 Q s K F F F E v 7 g Y 2 3 f M o F A i l z a F n m G + X f k i L u h O I 3 g D 6 E Y e j v q X w O W 0 z X S X G K t p Y C J W b x A u Z W 9 I G I j z E B q 0 1 2 b S I F l p y n Y d W g 7 D U w E o J H B + S Z / t i F 2 E A U P W N U 8 9 e f 4 Y 0 c e N B O e T f 0 t E n + 4 M o 3 d o P U h 8 E a S N i g O a l s 7 7 A f S r a 6 u 0 l Y a s 6 4 W 6 D d H p C M A t Z l b t 3 I r c B q Q O J K Q N S m 8 b Y j i d p o b A o L T q A 3 n t Y 0 H z S W E 0 A H f u u j b a w Y 1 A t T I o B P D n I f 1 n u R + f e I P Q a z q M e g P k f Q h M Q / 8 + R c O Y o I T 5 q d G K r c E 2 4 t 4 l p 2 g L h a e L L c l / n R 9 g 2 7 c + J H + 9 m / / t 3 G 2 v c C 8 6 4 0 A b x t M N b i v I T y q g x j z t S v g f c C k k x N Z W s M u b s / J V E x u O N 9 f I 8 d O c w C J p T b B 8 6 q t S P i n C C O 0 j 5 G v 9 p U G M 7 Y I B 6 t d W 6 a B / m 5 N k l v 7 5 1 t 1 G y k v M H H q i b T f A U 3 R x 4 L 7 8 Z k h O n P m N P 3 + r z 6 h z z / 7 w j j b P n h d a A D l r b Q a 5 m v X g a g N N d c 4 t N r C / J w g k Y h F L J e q H b N m O A X W q i n D O g c Q A R w y i G F O G o n 4 Q x L H I I t 5 K 8 w 9 l c e J D + j 0 6 R n j d 1 q H b y Y f k j L 7 / r W Q a i 0 j 6 x s 1 z K O n t 4 8 + / u 1 H 9 O T J E 7 p / 7 7 7 M b A P a M W Q e g F a b m D w g 2 n X o k I V z x W 6 8 k 5 P z A 4 v G 2 Q E a 0 W 9 I n h j k E e R C k m S o 5 t c l u 3 w k g 0 x V Y n H 7 K Q T B 5 R / y I b G o W O Q 2 m d C 8 s D P 7 z N g P h P v h W X 3 7 A t 4 / z H w 6 f e g Q H T 1 2 l C 5 f v i z a W n b A y 2 o G + q L Y 7 Y Z d e 4 1 F z 9 j b C b 0 v D s + I N a e S G + s i G r 2 Z f j c n i D I 0 i K C 2 k h g q S Y J I c q l U u 0 6 Y d 0 w c b G v O C J U w / g k V R 0 2 G W 0 3 C t + F X 6 g 3 N M l F 4 3 4 J I + 4 F A V u A y r 8 P F + z H h E s b z v P 7 6 6 9 T f 3 0 8 X v / y K k p u b x h U 1 q P 4 k t G + Q 8 A I B O w + a Q j t q e b u g d 6 s I C U B / X + i 0 1 d t a u j m I 6 7 q 6 u k R n t J p 1 9 9 V p f + 5 f l B c n f V t z J h j H d f k q G e c N L a R I J f J V n n F 8 9 s w R S 1 l u N v n W h l I Q X + y S P P u B Z B t a 1 A F W Q l e 4 Y P R V w X R 6 / 4 P 3 K M r b + b l 5 u n b t O n 3 9 1 T f 0 8 + 1 f K L W Z E r X 3 D z 9 c E 9 E I K y u r 9 O D B Q 9 E O w w u 3 A l 4 0 F q r 2 C 5 j R F l j Y Q F C s 3 F c w T 0 a j 3 x M W Q W A Z F W F F 6 L S F e Z j K 1 b 8 v T K t 8 5 e l O j T T Y x O q Q 9 Z D E w A 1 L g q g E E u j 7 + j E n R R q 7 f W w 5 K T L x A Z e 1 m 4 5 v 9 w h c v v / M V M y t I Z m b o g L X x i W 2 w e W N 1 x 4 Y U F s F 8 / F e A 9 p P H x 6 X D X d z z 7 / d K h 4 K q N U x M y w 6 d w c G 6 h e j / v O f v 6 f X X n u 1 q X 4 q r 5 h N h m h q Y K e K Q p A r V h Z U F R s 8 e 2 q G W G j J 6 w u 9 d G q 8 y K Z v p G 6 S / 4 / 5 u V e 2 g n R j T p K p v 6 t M r x / a q Z W a j Z Q Q M g G Z U e 2 l q h y B E D U z D s e K H I o o 4 l i t s l F d Y c N Y Z Y P 3 E W y s V t w I V E r 0 2 9 + d N X 7 V H / j a h k L q i S T l H r + k / a C B G k F v m 5 8 a r 3 c l N 5 r x C G T B x C V m M g F v v v k G f f P 1 t 3 W m l N 9 4 s C L b R 1 Z k A h C W p N 4 R Z H h 1 u 4 s e r o U F E b 5 6 1 E + b 2 a A Y 1 W x e M Q M m r y I T g O u + 8 D m i v E Y m Y 1 t N B o H q 8 q z O g V h G 4 v 1 q G 8 p I / E F j Y 3 g v Q l p 9 S 7 6 2 o Z C i Q Y z g 5 R 0 D j U i 1 H 0 g H A Q O x z I L 5 s 4 t h H 0 5 z / L 3 / w b v 0 7 N l s 3 U A 8 P 3 E 0 Y R 8 T a I X R 3 h I d G f b 2 N w o w D 8 3 4 + I S 1 B n d 6 4 z V i 6 C T R C F K X b y T O l 2 S R + W Y H R J V I x r F K Z 8 4 c 3 S G / r S b f 2 1 A A Q t j F D x h k w V b f 3 4 9 Q b S a Y e e N Y U p Q f Q 7 n V n d B I A 8 3 M H K L v / 3 z Z O G o f z P c B 7 f r r c q 1 C w P O g d r 0 5 7 2 5 s m B u Y X z U O M e 2 a n Z F f T y B O g g S m P O w r r V W n v S R J R J 5 B n j q t J M 7 V j h t P f t A c f O 2 H U m m g G 7 U y b t h 5 V T u F / U I y t b Y R h i b E E L v I + 2 l T Q 9 0 M N O g b o b d v 5 z p N G x v r t L a 2 R s l k s h o F 0 Q z + z C Y b t O v F B 9 1 C 0 6 p 0 i Z / l y X q I f m Q C 4 U 1 d Z x M O + Y u p k A i u b Q Y / a m Y g c H s h Q h + d q I V G 4 V u t z W S d F N p + N d 8 4 r t s 3 k i I L 5 4 u 2 l Z 4 v z s n r Q S S 0 o d T 1 5 8 8 f r 5 N Z v 5 L v b S i k Y A C L Q q u X I k m l E r B f C K R w b E Q K d N Y Q h m N s S m U 5 C 0 / 4 3 e P W 4 9 b O n z 9 H n 3 7 6 m X j 5 w N b W F r e / w j Q 4 O M j t n F 6 6 d O n b p k l V K A a E d i 1 X r L X p E h M I b S I 4 G R S a X W V w i b 8 j q 4 U d v T B R Y F l w I G e V I N h V w m 8 k o W m w L w l Q 3 V c E 4 u N q r J 4 i j 9 J O x j V S G 0 k H R f X v K q y p O Y 0 k 4 O L H v f q b f G 9 D q R S D 5 Y C S c o m 9 T L L 7 q 2 E 6 y q T q Y s 0 k F 5 I u i X m 6 F T C G y g 5 u 1 n y C 8 + K T T 3 5 L c 3 N z 9 M s v d + j G j Z v U 1 9 c n O s l x 7 v 3 3 3 x P 5 i n B u g a H n u S b J 0 S z u L N o H 9 p q h n g a d q / V k U s e m f E 6 S R M Y 5 4 z o 9 C F a Y e U g G g R S p q t d z 6 u 6 K 7 J B X 3 9 K V h 3 P e 3 p I H z K 8 P 8 o P I g h N b f I h 9 W S h m W O X t J Z j d 5 D C R F I 4 w 4 Z Q m U 9 j c T F a n I X Y L l I F V 5 Q L B m J 2 d p e n p a S P H G l j W F J o C n r f d A l a G P 3 1 A u t E v P 4 n W 3 U t f V 4 V y X E x 5 1 m R S D i D 4 i i Q Q E g i 9 M t + M 8 5 q m 0 r W N 2 q + S B + 5 x Q y N J d 7 l c j L p U r r n K Q a 4 / / v F 1 4 2 7 8 R 1 t M P p X E I D c U k g F d U K y E Z q + b g p d M w x J 0 g j 1 k L a Y T D I B b 2 g u Z 4 D i w K w N o K 3 x X I 9 P v 3 k p 4 V 8 k E g N A o C 7 T d t k x r c a W y A d F B b i Y T S 7 o g R z D A Z K j m I 0 + 7 T u z X J 1 z b E z F I x P v i b 3 m f 2 V P N E w Q 0 U t D n U C N z a m v J j w 5 g h T 8 U B h 4 C h S b J p Y R m r x P I D M z H B / N O j w 5 Q c y d Y A S T A S 3 e L g D D A 7 T E x M U G X v r H u u 4 I L 3 0 z o 3 c Z P f E / M g T q g P J Z T 0 E 6 Q C 0 U M a B Q p H 4 V i P W H k d Z I M V X K I 6 9 l 0 C 5 f o z G S O t r J 8 n U E Y e R 2 b e J A 7 c a y 0 l j T 7 / v D H t 4 w 7 a Q / a 1 o Z S S f w A F 4 x I L r D X S Y a x P g h H u j 4 r S f W b I 7 m 6 O f o g 1 P p 4 I L x I t 2 i 0 t A z O o + / q y p W r R k 4 N J 8 f a v 3 i B V 8 D h o U O R B L J Q R x h D 8 w j C 1 O X X H w c 4 o Y K O B O W 5 n k i R r j 0 L i 7 + T f 2 v 8 D a d I Q B G p l o e / V 3 L Z t n T 1 0 b w 7 S W 8 B T 5 d 6 u M b g n 9 O m L u Y y q g I F p s N 8 v F c x 0 F W m 1 w 7 l B Y H M j o k T i Q L N D E s y Z b Y z 1 G M x b 4 M Z M O f s o r 9 B J j U N M i L c 4 b T Q I 7 s R q W D W B n s H I A Q 2 i h w 1 k l j t 9 8 e K t J G R c o D 8 d w 5 v i y 2 0 G A j y 1 f 2 I I I h O G K W F q u 0 o o / 1 U V u 0 n 3 v 6 7 P 7 x m u c K 9 n 2 A J 3 8 E x 3 x O 0 l K o 9 B B q 8 + P 1 i C i a N t o r V L L K F c q 3 y 0 O d A B 1 Q 5 Y M A f Y v 0 A C A + e 2 y 6 y I i x m N Z W A G f P l h Y v G k Y S T 6 b m 7 A C n k 8 y E N d S P q H u S x I p P M V 2 S C S R e Y R S C x J N O N 2 V C N T M a 1 4 h x M P E E q I 8 / Y V 4 T D N h H L c B m i A q q X T b 8 T a 6 i F j r y J x w s x o a U C E K 4 q Y d R W F q A O 8 / F e x U c n s q L C M G u I g 4 M l Y Y b V n l B 6 6 t C u c t J E W G h A n x s d Q F m Y K 5 n 5 u T l a W 9 8 Q 5 x B t A W 1 1 4 V 6 3 I T S 7 D w Q V j / e W a G a o Q F 1 M j P V M g P q 7 S t w O J c q z d b q Z I 1 r j u m Q 0 X h I k u z U f p s P D B f q J t 9 t 5 f q b B P E 0 N F O j m z V t 0 6 t Q p N h + 5 n b g Q k k T S C C P 3 l W b C v q G Z h F Z S W 9 Z O v z 9 P E d N 6 w O 1 A 4 I c O E e r p U o y K G E s g C G U M Q s Q v C z m R L l Q z 9 g O p E I m u R v S a n Q I g G g i n g M W k u 7 H C h c P w c m g s L I J m B h Y Z w L z o O h T R 4 K R A R M V f F k Y p Z E S L 7 x Z k / J 5 8 b 7 g / c 4 I M o L M X G k d q m N r + h b t y U Q a p Z S r 0 w n i O n v x 6 j S h x l t a Z f D q Z q k Q y t t D a K I c q u Y T J J 8 l 0 s G u J X v 3 9 f x T 3 1 G 4 E f n i 8 2 D G p f T g X 5 s J i K W M h C A T k q o e N f h w F v N e h 3 O d 2 X j Y M u M M Y I b z w R s M 1 l p Y W a c w 0 L 4 Q C J l t R 8 0 M A K B u U 4 V Y u Q N d m o 2 2 a H M U d z h w o C E 2 D q I z e a E l U J s l t o 6 8 J / 5 g M / M F t y 7 x Y I + r C v R i 9 d w R t o w r d W Q r R 7 I b W L 8 U k i Y Y k c X L b m 1 Q O x p l M f M 4 g k C C T u M 4 g j 0 E q u c + W Q W K b b s 0 F B K H G 4 3 l 6 6 3 c f G n f Z f n S U U E 8 X I p Q X U 5 o y o d j 0 q W q q O s O o H v u B U A B q 5 i c b Y b q 7 v N O U Q x v r 3 a M y s g L j j H R n g h k Q D p i F m D A y 3 g t N J U O 2 z H + 3 M M c a 6 0 B N Y + 2 m y x z j o 9 C l c O k h 3 x 8 E X x C I 3 5 s g S H 2 S e W V K x I u U 4 b 9 J w e V t 5 G F 7 e j J H 2 U K F b r N 5 B + L U y M P X g D S 8 L 0 m 1 k 0 j Y V l g j J X r y F A v k m N R l C g e K d O q d T 4 w 7 b T 8 6 S i j g w T O u O Y S W A p k 4 s f B I U g H W x B I v Y h 8 A p A F 5 7 I R b a T I 8 T + 2 Z 6 y G E g 4 U G U I P 9 g H R 6 S w w G N O 8 D W I D 7 J 6 6 s d g P D P W U x k j d f R M x j g e 6 v o J 2 j k 0 d P U k v p x 9 W t Y f Z J T Y R 8 5 M n z g k A V k A b n s J V E E m T T C N U d L t C x Y S Z 3 j j U k F W k 7 s 0 0 v f f h H 4 0 4 7 A 1 8 W C / C S 4 t 3 8 4 k V h c Y G o L R e U s P 2 4 8 O R O P e y E b 6 9 B u c 7 N I U o K i m h 4 H k z j Z Q a m O c a a S y C S T i a x 6 o V G o K R p R Y 3 J f v d 9 X X 4 C b a G 1 N M g k y X B v m c k k h F 4 S Q b z f u q T 6 m r S E a / l v h O Z R x 9 W t I h O I Y 0 M m I 2 + M T b v j I z l h V g c r B b F y Z D g W q 5 O 9 T i T Y X V w 0 n U s T i Q L / s F F 7 a Q U k C l O Y C n y Z B f Y L q T D E 4 3 u H C H S 1 V p L V R J J j 4 x P G X j 2 U E w M D E V F e B 7 Q V M f y G m 1 K O h v C e K i K 0 S G o U e V w j C / I U C e S 5 K o F w H Q j E 5 9 + a y Q r H Q 5 V I 4 l q 5 j + / F N Z J M I J C S F e O 8 S n w T Q T b r J n r z r J n k M b 5 / Z X W d T r 3 9 O 7 7 b e v l r d z L 8 U 5 3 F 8 U P 8 s 9 V C V J p K J m g o H O 9 X Y I i H e T I T H S w n o k G O o F k s o q Y 0 l b 4 u r w K E T w c q l a z D Q g J + w K o + C w U r N N a L 9 y T J k W O N p N 6 T T L y v y C C u U f l G E u / W u I b 3 z x / M 0 n t H t + m b B x G 6 C U c V z h t / J 0 i i / k Y c K 2 0 k U / U a Q T C Z X h r P U o G J F G J i Q U M h v f G H / y B v v q M g + v 9 i f g Q M f x 9 l i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 G u i d = " 4 b c 7 7 b 4 b - 7 9 a 1 - 4 1 c 4 - 8 f 5 5 - 7 0 f 2 8 2 7 7 e f a b "   R e v = " 3 "   R e v G u i d = " 9 9 e 8 9 b 6 8 - f 2 b 4 - 4 4 9 c - a a 5 d - b 8 5 0 8 5 5 4 4 e c 6 " 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 N a m e = " D i e l e c t r i c   C o n s t a n t "   V i s i b l e = " t r u e "   D a t a T y p e = " D o u b l e "   M o d e l Q u e r y N a m e = " ' R a n g e ' [ D i e l e c t r i c   C o n s t a n t ] " & g t ; & l t ; T a b l e   M o d e l N a m e = " R a n g e "   N a m e I n S o u r c e = " R a n g e " 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 G u i d = " e c 1 2 6 b 2 c - 8 5 d 0 - 4 1 e 0 - 9 9 5 3 - a b 2 a b a 9 2 4 d 9 1 "   R e v = " 3 "   R e v G u i d = " 2 0 8 2 f d f 2 - 2 5 1 0 - 4 9 7 4 - 8 0 3 5 - b 2 b 7 1 6 0 3 f a 1 3 " 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 N a m e = " E T ( 3 0 ) "   V i s i b l e = " t r u e "   D a t a T y p e = " L o n g "   M o d e l Q u e r y N a m e = " ' R a n g e ' [ E T ( 3 0 ) ] " & g t ; & l t ; T a b l e   M o d e l N a m e = " R a n g e "   N a m e I n S o u r c e = " R a n g e " 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 3 "   G u i d = " 4 e 7 b b 0 f e - c 2 e 2 - 4 7 8 e - 9 d 9 e - 9 d a 4 d 8 3 5 c 1 9 e "   R e v = " 3 "   R e v G u i d = " 3 d b a 6 e a b - 7 f e 4 - 4 b b b - 9 9 e 3 - 3 1 0 e 3 b f 3 9 d 3 f " 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 N a m e = " S o l u b i l i t y "   V i s i b l e = " t r u e "   D a t a T y p e = " D o u b l e "   M o d e l Q u e r y N a m e = " ' R a n g e ' [ S o l u b i l i t y ] " & g t ; & l t ; T a b l e   M o d e l N a m e = " R a n g e "   N a m e I n S o u r c e = " R a n g e " 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74BC116-0F31-42F2-8ED6-025054B153D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E3AF5AC-0C33-4113-A5A9-9168DFF53F5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main</vt:lpstr>
      <vt:lpstr>Sheet1</vt:lpstr>
      <vt:lpstr>Data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Knestrick</dc:creator>
  <cp:lastModifiedBy>Microsoft Office User</cp:lastModifiedBy>
  <dcterms:created xsi:type="dcterms:W3CDTF">2021-07-14T19:40:39Z</dcterms:created>
  <dcterms:modified xsi:type="dcterms:W3CDTF">2021-10-04T20:39:30Z</dcterms:modified>
</cp:coreProperties>
</file>